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600" windowWidth="24000" windowHeight="9735" tabRatio="594" activeTab="0"/>
  </bookViews>
  <sheets>
    <sheet name="FAISMDF (SEGUNDA MODIFICACION )" sheetId="1" r:id="rId1"/>
    <sheet name="RESUMEN" sheetId="2" r:id="rId2"/>
    <sheet name="ALTA DE OBRAS" sheetId="3" r:id="rId3"/>
    <sheet name="DIRECTAS Y COMPLEMENTARIAS" sheetId="4" r:id="rId4"/>
    <sheet name="Hoja1" sheetId="5" r:id="rId5"/>
    <sheet name="Hoja2" sheetId="6" r:id="rId6"/>
  </sheets>
  <definedNames/>
  <calcPr fullCalcOnLoad="1"/>
</workbook>
</file>

<file path=xl/sharedStrings.xml><?xml version="1.0" encoding="utf-8"?>
<sst xmlns="http://schemas.openxmlformats.org/spreadsheetml/2006/main" count="2117" uniqueCount="513">
  <si>
    <t>RAMO 033 APORTACIONES FEDERALES A ENTIDADES Y MUNICIPIOS</t>
  </si>
  <si>
    <t>M e t a s   T o t a l e s</t>
  </si>
  <si>
    <t>Del Proyecto</t>
  </si>
  <si>
    <t>N° Obra</t>
  </si>
  <si>
    <t>Descripción de la obra</t>
  </si>
  <si>
    <t>Localidad</t>
  </si>
  <si>
    <t>Benito Juarez</t>
  </si>
  <si>
    <t>SUBTOTAL POR PROGRAMA</t>
  </si>
  <si>
    <t>TOTAL POR PROGRAMA</t>
  </si>
  <si>
    <t>TOTAL POR MUNICIPIO</t>
  </si>
  <si>
    <t>PRESIDENTE DEL CONSEJO DE DESARROLLO MUNICIPAL</t>
  </si>
  <si>
    <t>JUAN JOSE RIOS</t>
  </si>
  <si>
    <t>Inversion Aprobada</t>
  </si>
  <si>
    <t>Reducciones</t>
  </si>
  <si>
    <t>Aportaciones</t>
  </si>
  <si>
    <t>Inversion Modificada</t>
  </si>
  <si>
    <t>TOTAL</t>
  </si>
  <si>
    <t>NIO</t>
  </si>
  <si>
    <t>TAMAZULA</t>
  </si>
  <si>
    <t>ESTACION BAMOA</t>
  </si>
  <si>
    <t>SAN RAFAEL</t>
  </si>
  <si>
    <t>GASTOS INDIRECTOS</t>
  </si>
  <si>
    <t>DESARROLLO INSTITUCIONAL</t>
  </si>
  <si>
    <t>VOCAL DE CONTROL Y VIGILANCIA</t>
  </si>
  <si>
    <t>El Burrion</t>
  </si>
  <si>
    <t>Leon Fonseca</t>
  </si>
  <si>
    <t>Tamazula</t>
  </si>
  <si>
    <t>San Rafael</t>
  </si>
  <si>
    <t>Alcaldia Central</t>
  </si>
  <si>
    <t>LA TRINIDAD</t>
  </si>
  <si>
    <t>Juan Jose Rios</t>
  </si>
  <si>
    <t>La Brecha</t>
  </si>
  <si>
    <t>Estacion Bamoa</t>
  </si>
  <si>
    <t>Nio</t>
  </si>
  <si>
    <t>Bamoa</t>
  </si>
  <si>
    <t>La Trinidad</t>
  </si>
  <si>
    <t>LA NORIA</t>
  </si>
  <si>
    <t>CONSTRUCCION.-</t>
  </si>
  <si>
    <t>AMPLIACION.-</t>
  </si>
  <si>
    <t>MODALIDAD</t>
  </si>
  <si>
    <t>DEL PROYECTO</t>
  </si>
  <si>
    <t>GUASAVE</t>
  </si>
  <si>
    <t>DIRECTA</t>
  </si>
  <si>
    <t>COMPLEMENTARIA</t>
  </si>
  <si>
    <t>FAIS</t>
  </si>
  <si>
    <t>RAMO 33</t>
  </si>
  <si>
    <t>EDUCACION</t>
  </si>
  <si>
    <t>GABRIEL LEYVA SOLANO</t>
  </si>
  <si>
    <t>TIPO</t>
  </si>
  <si>
    <t>CONTRIB.</t>
  </si>
  <si>
    <r>
      <t xml:space="preserve">Municipio: </t>
    </r>
    <r>
      <rPr>
        <sz val="6"/>
        <rFont val="Arial"/>
        <family val="2"/>
      </rPr>
      <t>GUASAVE</t>
    </r>
  </si>
  <si>
    <r>
      <t xml:space="preserve">Fondo: </t>
    </r>
    <r>
      <rPr>
        <sz val="6"/>
        <rFont val="Arial"/>
        <family val="2"/>
      </rPr>
      <t>FONDO DE APORTACIONES PARA LA INFRAESTRUCTURA SOCIAL MUNICIPAL Y DE LAS DEMARCACIONES TERRITORIALES DEL DISTRITO FEDERAL</t>
    </r>
  </si>
  <si>
    <t>RUBRO: AGUA Y SANEAMIENTO</t>
  </si>
  <si>
    <t>Subclasificacion: DRENAJE SANITARIO</t>
  </si>
  <si>
    <t>CONSTRUCCION:</t>
  </si>
  <si>
    <t>AMPLIACION:</t>
  </si>
  <si>
    <t xml:space="preserve">DRENAJE </t>
  </si>
  <si>
    <t>SANITARIO</t>
  </si>
  <si>
    <t>Subclasificacion: OLLA/ COLECTOR DE CAPTACION DE AGUA PLUVIAL</t>
  </si>
  <si>
    <t>MAXIMILIANO R. LOPEZ</t>
  </si>
  <si>
    <t>Subclasificacion: RED O SISTEMA DE AGUA POTABLE</t>
  </si>
  <si>
    <t>Adolfo Ruiz Cortines</t>
  </si>
  <si>
    <t>LEON FONSECA</t>
  </si>
  <si>
    <t>Subclasificacion: PLANTA POTABILIZADORA</t>
  </si>
  <si>
    <t>Subclasificacion: DISPENSARIO MEDICO</t>
  </si>
  <si>
    <t>EQUIPAMIENTO DE DISPENSARIO MEDICO</t>
  </si>
  <si>
    <t>DISPENSARIO</t>
  </si>
  <si>
    <t>MEDICO</t>
  </si>
  <si>
    <t>RUBRO: SALUD</t>
  </si>
  <si>
    <t>RUBRO: URBANIZACION</t>
  </si>
  <si>
    <t>Subclasificacion: COMEDORES COMUNITARIOS</t>
  </si>
  <si>
    <t>COMEDOR</t>
  </si>
  <si>
    <t>COMUNITARIO</t>
  </si>
  <si>
    <t>Subclasificacion: PAVIMENTACION</t>
  </si>
  <si>
    <t>Subclasificacion: GUARNICIONES Y BANQUETAS</t>
  </si>
  <si>
    <t>RUBRO: VIVIENDA</t>
  </si>
  <si>
    <t>Subclasificacion: ELECTRIFICACION</t>
  </si>
  <si>
    <t>RANCHITO DE CASTRO</t>
  </si>
  <si>
    <t>ELECTRIFICACION</t>
  </si>
  <si>
    <t>BENITO JUAREZ</t>
  </si>
  <si>
    <t>LA BRECHA</t>
  </si>
  <si>
    <t>BAMOA</t>
  </si>
  <si>
    <t>RUBRO: EDUCACION</t>
  </si>
  <si>
    <t>CALLEJONES DE GUASAVITO</t>
  </si>
  <si>
    <t>MEJORAMIENTO.-</t>
  </si>
  <si>
    <t>VALLE CAMPESTRE</t>
  </si>
  <si>
    <t>SAN MARCIAL</t>
  </si>
  <si>
    <t>PRODIM</t>
  </si>
  <si>
    <t>RUBRO:DESARROLLO INSTITUCIONAL</t>
  </si>
  <si>
    <t>RUBRO: GASTOS INDIRECTOS</t>
  </si>
  <si>
    <t>GASTOS</t>
  </si>
  <si>
    <t>INDIRECTOS</t>
  </si>
  <si>
    <r>
      <t xml:space="preserve">Municipio: </t>
    </r>
    <r>
      <rPr>
        <sz val="8"/>
        <rFont val="Arial"/>
        <family val="2"/>
      </rPr>
      <t>GUASAVE</t>
    </r>
  </si>
  <si>
    <r>
      <t xml:space="preserve">Fondo: </t>
    </r>
    <r>
      <rPr>
        <sz val="8"/>
        <rFont val="Arial"/>
        <family val="2"/>
      </rPr>
      <t>FONDO DE APORTACIONES PARA LA INFRAESTRUCTURA SOCIAL MUNICIPAL Y DE LAS DEMARCACIONES TERRITORIALES DEL DISTRITO FEDERAL</t>
    </r>
  </si>
  <si>
    <t>INCIDENCIA</t>
  </si>
  <si>
    <t>SAN JOSE DE LA BRECHA</t>
  </si>
  <si>
    <t>COLECTOR</t>
  </si>
  <si>
    <t>AGUA POTABLE</t>
  </si>
  <si>
    <t>EL ZOPILOTE</t>
  </si>
  <si>
    <t>COL. SANTA MARIA</t>
  </si>
  <si>
    <t>UNIDAD MEDICA</t>
  </si>
  <si>
    <t>CONSTRUCCION DE GUARNICIONES Y BANQUETAS</t>
  </si>
  <si>
    <t>BOCA DEL RIO</t>
  </si>
  <si>
    <t>Subclasificacion: ALBERGUES</t>
  </si>
  <si>
    <t>ALBERGUES</t>
  </si>
  <si>
    <t>Subclasificacion: TECHADO EN AREAS DE IMPARTICION DE EDUCACION FISICA</t>
  </si>
  <si>
    <t>EL COLORADITO</t>
  </si>
  <si>
    <t>EL CARACOL</t>
  </si>
  <si>
    <t>Subclasificacion: PRIMARIA (COMEDOR ESCOLAR)</t>
  </si>
  <si>
    <t>EL PITAHAYAL</t>
  </si>
  <si>
    <t>EQUIPAMIENTO DE COMEDOR ESCOLAR EN ESCUELA PRIMARIA EUSTAQUIO BUELNA</t>
  </si>
  <si>
    <t>LAS PARRITAS</t>
  </si>
  <si>
    <t xml:space="preserve">    Subclasificacion: PRIMARIA (SANITARIOS)</t>
  </si>
  <si>
    <t>PORTUGUEZ DE GALVEZ</t>
  </si>
  <si>
    <t>COMPLEMENTARIAS</t>
  </si>
  <si>
    <t>SAN ANTONIO</t>
  </si>
  <si>
    <t>EL TAJITO</t>
  </si>
  <si>
    <t>Techo Financiero: 86,022,221.90</t>
  </si>
  <si>
    <t>LIC. DIANA ARMENTA ARMENTA</t>
  </si>
  <si>
    <t>C. CELIDA PEÑUELAS PEÑUELAS</t>
  </si>
  <si>
    <t>FISE</t>
  </si>
  <si>
    <t>PR-17GU001</t>
  </si>
  <si>
    <t>REHABILITACION DEL SISTEMA DE DRENAJE SANITARIO</t>
  </si>
  <si>
    <t>PR-17GU002</t>
  </si>
  <si>
    <t>REHABILITACION DE SISTEMA DE DRENAJE SANITARIO</t>
  </si>
  <si>
    <t>REHABILITACION:</t>
  </si>
  <si>
    <t>PR-17GU003</t>
  </si>
  <si>
    <t>CONSTRUCCION DEL SISTEMA DE ALEJAMIENTO Y SANEAMIENTO DE AGUAS NEGRAS</t>
  </si>
  <si>
    <t>PR-17GU004</t>
  </si>
  <si>
    <t>CONSTRUCCION DE LINEA DE ALEJAMIENTO Y PLANTA TRATADORA DE AGUAS RESIDUALES</t>
  </si>
  <si>
    <t>PR-17GU005</t>
  </si>
  <si>
    <t>RECONSTRUCCION DE COLECTOR PRINCIPAL DE AGUAS NEGRAS</t>
  </si>
  <si>
    <t>SAN GABRIEL</t>
  </si>
  <si>
    <t>PR-17GU006</t>
  </si>
  <si>
    <t>REHABILITACION DE LA CONDUCCION DE AGUAS CRUDAS PLANTA POTABILIZADORA</t>
  </si>
  <si>
    <t>EL HUITUSSI</t>
  </si>
  <si>
    <t>PR-17GU007</t>
  </si>
  <si>
    <t>REHABILITACION DE LA RED DE DISTRIBUCION DEL SISTEMA DE AGUA POTABLE</t>
  </si>
  <si>
    <t>PR-17GU009</t>
  </si>
  <si>
    <t>PR-17GU008</t>
  </si>
  <si>
    <t>REHABILITACION DE PLANTA POTABILIZADORA DE 5 LPS DEL SISTEMA DE AGUA POTABLE</t>
  </si>
  <si>
    <t>ABELARDO L. RODRIGUEZ</t>
  </si>
  <si>
    <t>REHABILITACION DEL PROCESO DE ABASTECIMIENTO Y POTABILIZADORA DEL SISTEMA MULTIPLE</t>
  </si>
  <si>
    <t>ADOLFO RUIZ CORTINES</t>
  </si>
  <si>
    <t>PR-17GU010</t>
  </si>
  <si>
    <t>AMPLIACION Y MEJORAMIENTO DE PLANTA POTABILIZADORA DE 20 A 30 LPS.</t>
  </si>
  <si>
    <t>PALOS BLANCOS</t>
  </si>
  <si>
    <t>Subclasificacion: DEPOSITO O TANQUE DE AGUA POTABLE</t>
  </si>
  <si>
    <t>PR-17GU011</t>
  </si>
  <si>
    <t>CONSTRUCCION DE TANQUE DE ALMACENAMIENTO DE CONCRETO DE 50 M3 (SEGUNDA ETAPA)</t>
  </si>
  <si>
    <t>PR-17GU012</t>
  </si>
  <si>
    <t>CONSTRUCCION DE TANQUE DE ALMACENAMIENTO DE CONCRETO.</t>
  </si>
  <si>
    <t>ESTACION CAPOMAS</t>
  </si>
  <si>
    <t>TANQUE</t>
  </si>
  <si>
    <t>PLANTA</t>
  </si>
  <si>
    <t>POTABILIZADORA</t>
  </si>
  <si>
    <t xml:space="preserve">SISTEMA DE </t>
  </si>
  <si>
    <t>REHABILITACION DE TANQUE DE ALMACENAMIENTO METALICO DE 200 M3 DE CAPACIDAD</t>
  </si>
  <si>
    <t>PR-17GU013</t>
  </si>
  <si>
    <t>PR-17GU014</t>
  </si>
  <si>
    <t>EQUIPAMIENTO:</t>
  </si>
  <si>
    <t>EQUIPAMIENTO DE UNIDAD MEDICA GRUPO BETA (DEABETES INFANTIL)</t>
  </si>
  <si>
    <t>PR-17GU015</t>
  </si>
  <si>
    <t>PR-17GU016</t>
  </si>
  <si>
    <t>PR-17GU017</t>
  </si>
  <si>
    <t>PR-17GU018</t>
  </si>
  <si>
    <t>PR-17GU019</t>
  </si>
  <si>
    <t>PR-17GU020</t>
  </si>
  <si>
    <t>PR-17GU021</t>
  </si>
  <si>
    <t>CERRO CABEZON</t>
  </si>
  <si>
    <t>PR-17GU022</t>
  </si>
  <si>
    <t>CONSTRUCCION DE PAVIMENTO CON CONCRETO HIDRAULICO Y GUARNICIONES TIPO "L" PARA BLVD. BALUARTE ENTRE BLVD. CENTRAL Y LA AV. EDUCACION.</t>
  </si>
  <si>
    <t>PAVIMENTACION</t>
  </si>
  <si>
    <t>PR-17GU023</t>
  </si>
  <si>
    <t>PR-17GU025</t>
  </si>
  <si>
    <t>PR-17GU026</t>
  </si>
  <si>
    <t>PR-17GU027</t>
  </si>
  <si>
    <t>PR-17GU029</t>
  </si>
  <si>
    <t>PR-17GU030</t>
  </si>
  <si>
    <t>PR-17GU031</t>
  </si>
  <si>
    <t>PR-17GU032</t>
  </si>
  <si>
    <t>PR-17GU033</t>
  </si>
  <si>
    <t>PR-17GU034</t>
  </si>
  <si>
    <t>EL BURRION</t>
  </si>
  <si>
    <t>GUARNICIONES Y</t>
  </si>
  <si>
    <t>BANQUETAS</t>
  </si>
  <si>
    <t>MEJORAMIENTO:</t>
  </si>
  <si>
    <t>PR-17GU036</t>
  </si>
  <si>
    <t>PR-17GU037</t>
  </si>
  <si>
    <t>PR-17GU038</t>
  </si>
  <si>
    <t>PR-17GU039</t>
  </si>
  <si>
    <t>PR-17GU040</t>
  </si>
  <si>
    <t>PR-17GU041</t>
  </si>
  <si>
    <t>MEJORAMIENTO DE COMEDOR COMUNITARIO</t>
  </si>
  <si>
    <t>LOS ANGELES DEL TRIUNFO</t>
  </si>
  <si>
    <t>COREREPE</t>
  </si>
  <si>
    <t>PR-17GU042</t>
  </si>
  <si>
    <t>MEJORAMIENTO DE ALBERGUE CASA HOGAR</t>
  </si>
  <si>
    <t>AMPLIACION DE COMEDOR COMUNITARIO</t>
  </si>
  <si>
    <t>LAS MORAS</t>
  </si>
  <si>
    <t>PR-17GU044</t>
  </si>
  <si>
    <t>PR-17GU045</t>
  </si>
  <si>
    <t>PR-17GU048</t>
  </si>
  <si>
    <t>PR-17GU049</t>
  </si>
  <si>
    <t>PR-17GU050</t>
  </si>
  <si>
    <t>PR-17GU051</t>
  </si>
  <si>
    <t>AMPLIACION DE RED ELECTRICA  SECTOR IMELDA VELAZQUEZ</t>
  </si>
  <si>
    <t>AMPLIACION DE RED ELECTRICA  SECTOR CRISTELA FLORES</t>
  </si>
  <si>
    <t>AMPLIACION DE RED ELECTRICA  SECTOR SINIA</t>
  </si>
  <si>
    <t xml:space="preserve">AMPLIACION DE RED ELECTRICA  </t>
  </si>
  <si>
    <t>AMPLIACION DE RED ELECTRICA  SECT. TAVO ROBLES</t>
  </si>
  <si>
    <t>AMPLIACION DE RED ELECTRICA  SECT. SALIDA A PORTUGUEZ</t>
  </si>
  <si>
    <t>SAN PEDRO RANCHITO</t>
  </si>
  <si>
    <t>EL TORUNO</t>
  </si>
  <si>
    <t>PR-17GU084</t>
  </si>
  <si>
    <t>PR-17GU052</t>
  </si>
  <si>
    <t>PR-17GU053</t>
  </si>
  <si>
    <t>Subclasificacion: PREESCOLAR (AULAS)</t>
  </si>
  <si>
    <t>Subclasificacion: PRIMARIA (AULA)</t>
  </si>
  <si>
    <t>PR-17GU054</t>
  </si>
  <si>
    <t>PR-17GU055</t>
  </si>
  <si>
    <t>PR-17GU056</t>
  </si>
  <si>
    <t>PR-17GU057</t>
  </si>
  <si>
    <t>PR-17GU058</t>
  </si>
  <si>
    <t>PR-17GU059</t>
  </si>
  <si>
    <t>PR-17GU060</t>
  </si>
  <si>
    <t>Subclasificacion: PRIMARIA (BARDA PERIMETRAL)</t>
  </si>
  <si>
    <t>CONTRUCCION:</t>
  </si>
  <si>
    <t>PR-17GU061</t>
  </si>
  <si>
    <t>PR-17GU062</t>
  </si>
  <si>
    <t>PR-17GU063</t>
  </si>
  <si>
    <t>PR-17GU064</t>
  </si>
  <si>
    <t>PR-17GU065</t>
  </si>
  <si>
    <t>PR-17GU066</t>
  </si>
  <si>
    <t>CONSTRUCCION DE TECHUMBRE METALICA DE SECCION 13.70 X 10.00 MTS. EN JARDIN DE NIÑOS AGUSTINA ACHOY</t>
  </si>
  <si>
    <t>CONSTRUCCION DE TECHUMBRE METALICA DE SECCION 8.00 X 8.00 MTS. EN JARDIN DE NIÑOS CLARITA SANTILLANES SOTO</t>
  </si>
  <si>
    <t>CONSTRUCCION DE AULA EN JARDIN DE NIÑOS ADOLFO REYES</t>
  </si>
  <si>
    <t>MEJORAMIENTO (IMPERMEABILIZACION) EN AULA EN ESCUELA PRIMARIA ANDRES GALVEZ</t>
  </si>
  <si>
    <t>MEJORAMIENTO (APLANADOS, BANQUETAS Y IMPERMEABILIZANTE) DE AULA EN ESCUELA PRIMARIA ADOLFO LOPEZ MATEOS</t>
  </si>
  <si>
    <t>MEJORAMIENTO (GENERAL)  EN ESCUELA PRIMARIA MIGUEL HIDALGO</t>
  </si>
  <si>
    <t>MEJORAMIENTO (TECHOS)  EN ESCUELA PRIMARIA JUSTO SIERRA</t>
  </si>
  <si>
    <t>MEJORAMIENTO (GENERAL)  EN ESCUELA PRIMARIA ADOLFO LOPEZ MATEOS</t>
  </si>
  <si>
    <t>CONSTRUCCION DE BARDA PERIMETRAL EN ESCUELA PRIMARIA MARIANO ESCOBEDO</t>
  </si>
  <si>
    <t>MEJORAMIENTO DE BARDA PERIMETRAL EN ESCUELA PRIMARIA 18 DE MARZO</t>
  </si>
  <si>
    <t>CONSTRUCCION DE COMEDOR ESCOLAR EN ESCUELA PRIMARIA MATAMOROS</t>
  </si>
  <si>
    <t>EQUIPAMIENTO DE COMEDOR ESCOLAR EN ESCUELA PRIMARIA GENERAL ANGEL FLORES</t>
  </si>
  <si>
    <t>EQUIPAMIENTO DE COMEDOR ESCOLAR EN ESCUELA PRIMARIA MATAMOROS</t>
  </si>
  <si>
    <t>AMPLIACION DE COMEDOR ESCOLAR EN ESCUELA PRIMARIA NIÑOS HEROES</t>
  </si>
  <si>
    <t>LAS CAÑADAS NO. 1</t>
  </si>
  <si>
    <t>LAS CRUCESITAS</t>
  </si>
  <si>
    <t>LOMAS DEL MAR</t>
  </si>
  <si>
    <t>ROBERTO BARRIOS</t>
  </si>
  <si>
    <t>LAS CAÑADAS NO.2</t>
  </si>
  <si>
    <t>EL SABINO</t>
  </si>
  <si>
    <t>PR-17GU067</t>
  </si>
  <si>
    <t>PR-17GU068</t>
  </si>
  <si>
    <t>PR-17GU069</t>
  </si>
  <si>
    <t>MEJORAMIENTO ELECTRICO EN ESCUELA PRIMARIA 6 DE ENERO</t>
  </si>
  <si>
    <t>MEJORAMIENTO ELECTRICO EN ESCUELA PRIMARIA RAFAEL RAMIREZ</t>
  </si>
  <si>
    <t>MEJORAMIENTO (VITROPISO) EN ESCUELA PRIMARIA RAFAEL RAMIREZ</t>
  </si>
  <si>
    <t>EL DORADO NO.3</t>
  </si>
  <si>
    <t xml:space="preserve">    Subclasificacion: PRIMARIA (DOTACION DE SERVICIOS BASICOS: AGUA, ELECTRICIDAD, DRENAJE)</t>
  </si>
  <si>
    <t>PR-17GU070</t>
  </si>
  <si>
    <t>CONSTRUCCION DE SUBESTACION EN ESCUELA PRIMARIA 12 DE OCTUBRE</t>
  </si>
  <si>
    <t xml:space="preserve"> EJ. CAMPO  CRUCERO</t>
  </si>
  <si>
    <t>PR-17GU071</t>
  </si>
  <si>
    <t>CONSTRUCCION DE MODULO SANITARIO DE SECCION 5.85 X 4.85 MTS. EN ESCUELAPRIMARIA JUAN ESCUTIA</t>
  </si>
  <si>
    <t>PR-17GU072</t>
  </si>
  <si>
    <t>CONSTRUCCION DE MODULO SANITARIO DE SECCION 5.85 X 4.85 MTS. EN ESCUELA PRIMARIA LAZARO CARDENAS</t>
  </si>
  <si>
    <t>PR-17GU073</t>
  </si>
  <si>
    <t>CONSTRUCCION DE MODULO SANITARIO DE SECCION 5.85 X 4.85 MTS. EN ESCUELA PRIMARIA REFORMA AGRARIA</t>
  </si>
  <si>
    <t>SAN JOSE LA BRECHA</t>
  </si>
  <si>
    <t xml:space="preserve">    Subclasificacion: TECHADO EN AREAS DE IMPARTICION DE EDUCACION FISICA</t>
  </si>
  <si>
    <t>PR-17GU074</t>
  </si>
  <si>
    <t>CONSTRUCCION DE TECHUMBRE METALICA DE EN ESCUELA PRIMARIA EMILIANO ZAPATA</t>
  </si>
  <si>
    <t>EJ. HEROES MEXICANOS</t>
  </si>
  <si>
    <t>PR-17GU075</t>
  </si>
  <si>
    <t>CONSTRUCCION DE TECHUMBRE  DE SECCION 21.80 X 16.50 MTS. METALICA EN  ESCUELA PRIMARIA ADOLFO LOPEZ MATEOS</t>
  </si>
  <si>
    <t>LA ESCALERA</t>
  </si>
  <si>
    <t>La Trinidada</t>
  </si>
  <si>
    <t xml:space="preserve">    Subclasificacion: SECUNDARIA (AULAS)</t>
  </si>
  <si>
    <t>PR-17GU076</t>
  </si>
  <si>
    <t>MEJORAMIENTO (VITROPISO) DE AULA EN ESCUELA SECUNDARIA TECNICA NO.6</t>
  </si>
  <si>
    <t xml:space="preserve">    Subclasificacion: SECUNDARIA (BARDA PERIMETRAL)</t>
  </si>
  <si>
    <t>PR-17GU077</t>
  </si>
  <si>
    <t>CONSTRUCCION DE CERCA PERIMETRAL EN ESCUELA SECUNDARIA TECNICA NO.6</t>
  </si>
  <si>
    <t>PR-17GU078</t>
  </si>
  <si>
    <t>CONSTRUCCION DE CERCA PERIMETRAL EN ESCUELA SECUNDARIA TECNICA NO.53</t>
  </si>
  <si>
    <t>PR-17GU079</t>
  </si>
  <si>
    <t>CONSTRUCCION DE CERCA PERIMETRAL EN ESCUELA TELESECUNDARIA NO. 107-X</t>
  </si>
  <si>
    <t>EJ. MIGUEL ALEMAN</t>
  </si>
  <si>
    <t xml:space="preserve">    Subclasificacion: SECUNDARIA (DOTACION DE SERVICIOS BASICOS: AGUA, ELECTRICIDAD, DRENAJE)</t>
  </si>
  <si>
    <t>PR-17GU080</t>
  </si>
  <si>
    <t>MEJORAMIENTO ELECTRICO E INSTALACION DE SUBESTACION 112 KVA ESCUELA SECUNDARIA RAUL CERVANTES AHUMADA</t>
  </si>
  <si>
    <t>TERAHUITO</t>
  </si>
  <si>
    <t>PR-17GU081</t>
  </si>
  <si>
    <t>CONSTRUCCION DE TECHUMBRE METALICA DE SECCION 33.25X 20.80 MTS.EN ESCUELA SECUNDARIA JAIME TORRES BODET</t>
  </si>
  <si>
    <t>BACHOCO</t>
  </si>
  <si>
    <t>PR-17GU082</t>
  </si>
  <si>
    <t>CONSTRUCCION DE TECHUMBRE METALICA EN ESCUELA SECUNDARIA TECNICA 28</t>
  </si>
  <si>
    <t>PR-17GU083</t>
  </si>
  <si>
    <t>CONSTRUCCION DE AULA ADOSADA DE SECCION 6.00 X 8.00 EN ESCUELA SECUNDARIA JESUS ANTONIO AGUILAR OJEDA</t>
  </si>
  <si>
    <t>PR-17GU200</t>
  </si>
  <si>
    <t>BABUJAQUI</t>
  </si>
  <si>
    <t>PROPUESTA DE INVERSION (ANEXO DE APROBACION DE OBRAS Y ACCIONES) (2017)</t>
  </si>
  <si>
    <t>ADOLFO RUIZ CORTINES #2</t>
  </si>
  <si>
    <t>PR-17GU201</t>
  </si>
  <si>
    <t>SAN PASCUAL</t>
  </si>
  <si>
    <t>PR-17GU202</t>
  </si>
  <si>
    <t>PR-17GU203</t>
  </si>
  <si>
    <t>PR-17GU204</t>
  </si>
  <si>
    <t>ROJO GOMEZ</t>
  </si>
  <si>
    <t>MEJORAMIENTO ELECTRICO E INSTALACION DE SUBESTACION DE 112 KVA EN ESCUELA PRIMARIA CARMEN SERDAN</t>
  </si>
  <si>
    <t>CHOROHUI</t>
  </si>
  <si>
    <t>AMPLIACION DE UNIDAD MEDICA GRUPO BETA (DEABETES INFANTIL)</t>
  </si>
  <si>
    <t>PR-17GU206</t>
  </si>
  <si>
    <t>PR-17GU207</t>
  </si>
  <si>
    <t>PR-17GU208</t>
  </si>
  <si>
    <t>PR-17GU209</t>
  </si>
  <si>
    <t>PR-17GU211</t>
  </si>
  <si>
    <t>PR-17GU212</t>
  </si>
  <si>
    <t>PR-17GU213</t>
  </si>
  <si>
    <t>PR-17GU214</t>
  </si>
  <si>
    <t>PR-17GU215</t>
  </si>
  <si>
    <t>AMPLIACION DE RED ELECTRICA SECTOR LA LINEA</t>
  </si>
  <si>
    <t>LA ENTRADA VIEJA</t>
  </si>
  <si>
    <t>AMPLIACION DE RED ELECTRICA SECTOR EL REALENGO</t>
  </si>
  <si>
    <t>AMPLIACION DE RED ELECTRICA SECTOR ATRÁS DEL ESTADIO DE BEIS BOL</t>
  </si>
  <si>
    <t>AMPLIACION DE RED ELECTRICA SECTOR EL ALTO</t>
  </si>
  <si>
    <t>AMPLIACION DE RED ELECTRICA SECTOR MARCI JANELY LOPEZ</t>
  </si>
  <si>
    <t>PR-17GU216</t>
  </si>
  <si>
    <t>PR-17GU217</t>
  </si>
  <si>
    <t>PR-17GU218</t>
  </si>
  <si>
    <t>PR-17GU219</t>
  </si>
  <si>
    <t>PR-17GU220</t>
  </si>
  <si>
    <t>ALEJAMIENTO DE LA DESCARGA DEL DRENAJE SANITARIO</t>
  </si>
  <si>
    <t>PUEBLO VIEJO</t>
  </si>
  <si>
    <t>PALOS DULCES</t>
  </si>
  <si>
    <t>LOS TESITOS (LAS BRISAS)</t>
  </si>
  <si>
    <t>OBRA</t>
  </si>
  <si>
    <t>LOCALIDAD</t>
  </si>
  <si>
    <t>SINDICATURA</t>
  </si>
  <si>
    <t>MONTO</t>
  </si>
  <si>
    <t>DIRECTAS</t>
  </si>
  <si>
    <t xml:space="preserve">NO. </t>
  </si>
  <si>
    <t>PR-17GU086</t>
  </si>
  <si>
    <t>ALCALDIA CENTRAL</t>
  </si>
  <si>
    <t>MIGUEL ALEMAN</t>
  </si>
  <si>
    <t>EJ. CAMPO CRUCERO</t>
  </si>
  <si>
    <t>FONDO DE APORTACIONES PARA LA INFRAESTRUCTURA SOCIAL MUNICIPAL Y DE LAS DEMARCACIONES TERRITORIALES DEL DISTRITO FEDERAL</t>
  </si>
  <si>
    <t>EJERCICIO 2017</t>
  </si>
  <si>
    <t>MONTO APROBADO:  $86,022,221.90</t>
  </si>
  <si>
    <t xml:space="preserve">APROBADO </t>
  </si>
  <si>
    <t>PR-17GU085</t>
  </si>
  <si>
    <t>ASIGANADOS</t>
  </si>
  <si>
    <t>CONTRATO</t>
  </si>
  <si>
    <t>ECONOMIA DE CONTRATO</t>
  </si>
  <si>
    <t>NO. CONT.</t>
  </si>
  <si>
    <t>INICIO</t>
  </si>
  <si>
    <t>TERMINO</t>
  </si>
  <si>
    <t>ANTICIPO</t>
  </si>
  <si>
    <t>PORCENTAJE</t>
  </si>
  <si>
    <t>SUB</t>
  </si>
  <si>
    <t>IVA</t>
  </si>
  <si>
    <t>ING. OSCAR ALEJANDRO PUENTE GONZALEZ</t>
  </si>
  <si>
    <t>EMPRESA</t>
  </si>
  <si>
    <t>PROCOPSA SA DE CV</t>
  </si>
  <si>
    <t>SALVADOR LLANES BRIONES</t>
  </si>
  <si>
    <t>SERGIO IVAN MERCADO BORBOA</t>
  </si>
  <si>
    <t>HECSO CONSTRUCCIONES SA DE CV</t>
  </si>
  <si>
    <t>ICNOR CONSTRUCCIONES SA DE CV</t>
  </si>
  <si>
    <t>ISARA CONSTRUCCIONES SA DE CV</t>
  </si>
  <si>
    <t>KAROLO CONSTRUCCIONES SA DE CV</t>
  </si>
  <si>
    <t>MARIA DE LOS ANGELES ESPINOZA VERDUZCO</t>
  </si>
  <si>
    <t>OMAR MONTIEL BINILLA</t>
  </si>
  <si>
    <t>CONSTRUCTORA ROGERI SA DE CV</t>
  </si>
  <si>
    <t>ANCOR ARQUITECTOS SA DE CV</t>
  </si>
  <si>
    <t>ARQ. ANGELICA RIVERA VILLEGAS</t>
  </si>
  <si>
    <t>CONSTRUCCIONES ELECTRICAS GRUSSER SA DE CV</t>
  </si>
  <si>
    <t>30/1017</t>
  </si>
  <si>
    <t>CONSTRUCCIONES JEAR SA DE CV</t>
  </si>
  <si>
    <t>CONSTRUCTORA MACRILUZ SA DE CV</t>
  </si>
  <si>
    <t>CONSTRUCTORA PURA SA DE CV</t>
  </si>
  <si>
    <t>EDIFICACIONES Y ESTRUCTURAS GRECIA SA DE CV</t>
  </si>
  <si>
    <t>ELECTRICA CAMAJOAL SA DE CV</t>
  </si>
  <si>
    <t>FECHA</t>
  </si>
  <si>
    <t>EST. 1</t>
  </si>
  <si>
    <t>EST. 2</t>
  </si>
  <si>
    <t>ECONOMIA</t>
  </si>
  <si>
    <t>EST. 3</t>
  </si>
  <si>
    <t>PALOS VERDES</t>
  </si>
  <si>
    <t>LAS QUEMAZONES</t>
  </si>
  <si>
    <t>PR-17GU221</t>
  </si>
  <si>
    <t>PR-17GU222</t>
  </si>
  <si>
    <t>LAS QUEAZONES</t>
  </si>
  <si>
    <t>NO APLICA</t>
  </si>
  <si>
    <t>INGENIERIA Y ARQUITECTURA 3M SA DE CV</t>
  </si>
  <si>
    <t>NO APLIAC</t>
  </si>
  <si>
    <t>PROPUESTA DE INVERSION (ANEXO DE MODIFICACIONES PRESUPUESTALES) (2017)</t>
  </si>
  <si>
    <t>AMPLIACION DEL SISTEMA DE AGUA POTABLE</t>
  </si>
  <si>
    <t>REHABILITACION DE PLANTA POTABILIZADORA DEL SISTEMA DE AGUA POTABLE</t>
  </si>
  <si>
    <t>SISTEMA DE</t>
  </si>
  <si>
    <t>AGUA PTABLE</t>
  </si>
  <si>
    <t xml:space="preserve">PLANTA </t>
  </si>
  <si>
    <t>REHABILITACION DE TANQUE METALICO DE ALMACENAMIENTO DE 50 M3 DEL SISTEMA DE AGUA POTABLE</t>
  </si>
  <si>
    <t>REHABILITACION DE CARCAMO DE AGUAS NEGRAS DEL SISTEMA DE DRENAJE SANITARIO</t>
  </si>
  <si>
    <t>COL. BATAMOTE (GABRIEL LEVA SOLANO)</t>
  </si>
  <si>
    <t>DRENAJE</t>
  </si>
  <si>
    <t>GUASVITO</t>
  </si>
  <si>
    <t>REHABILITACION DE LINEA DE CONDUCCION DEL SISTEMA MULTIPLE DE AGUA POTABLE</t>
  </si>
  <si>
    <t>AMPLIACION DE RED ELECTRICASECTOR PRIMARIA</t>
  </si>
  <si>
    <t>ELJ. CINCO DE MAYO</t>
  </si>
  <si>
    <t>El  Burrion</t>
  </si>
  <si>
    <t>PR-17GU301</t>
  </si>
  <si>
    <t>MEJORAMIENTO EN ESCUELA TELESECUNDARIA NUM. 107-X</t>
  </si>
  <si>
    <t>PR-17GU302</t>
  </si>
  <si>
    <t>MEJORAMIENTO DE ALBERGUE ASILO DE ANCIANOS</t>
  </si>
  <si>
    <t>PR-17GU303</t>
  </si>
  <si>
    <t>AMPLIACION DE RED ELECTRICA SECTOR COLONIA 24 DE FEBRERO</t>
  </si>
  <si>
    <t>PR-17GU304</t>
  </si>
  <si>
    <t>CONSTRUCCION DE TOMAS DOMICILIARIAS Y LINEA DE AGUA POTABLE</t>
  </si>
  <si>
    <t>EQUIPAMIENTO DE COMEDOR ESCOLAR EN ESCUELA PRIMARIA ELIGIO OROZCO</t>
  </si>
  <si>
    <t>SAN SEBASTIAN NO. 2</t>
  </si>
  <si>
    <t>PR-17GU306</t>
  </si>
  <si>
    <t>VICENTE GUERRERO</t>
  </si>
  <si>
    <t>PR-17GU307</t>
  </si>
  <si>
    <t>EQUIPAMIENTO DE COMEDOR ESCOLAR EN ESCUELA PRIMARIA JOSEFA ORTIZ DE DOMINGUEZ</t>
  </si>
  <si>
    <t>EL GALLO</t>
  </si>
  <si>
    <t>COSNTRUCCION DE COMEDOR ESCOLAR EN ESCUELA PRIMARIA JOSEFA ORTIZ DE DOMINGUEZ</t>
  </si>
  <si>
    <t>PR-17GU308</t>
  </si>
  <si>
    <t>PR-17GU309</t>
  </si>
  <si>
    <t>RUBRO</t>
  </si>
  <si>
    <t>REDUCCION</t>
  </si>
  <si>
    <t>APORTACION</t>
  </si>
  <si>
    <t>AGUA Y SANEAMIENTO</t>
  </si>
  <si>
    <t>SALUD</t>
  </si>
  <si>
    <t>URBANIZACION</t>
  </si>
  <si>
    <t>VIVIENDA</t>
  </si>
  <si>
    <t>TOTAL A INVERTIR</t>
  </si>
  <si>
    <t>TOTALES</t>
  </si>
  <si>
    <t>ALTA</t>
  </si>
  <si>
    <t>DISPONIBLE</t>
  </si>
  <si>
    <t>RESUMEN REDUCCIONES Y APORTACIONES</t>
  </si>
  <si>
    <t>RESUMEN ALTAS</t>
  </si>
  <si>
    <t>LAS PLAYAS</t>
  </si>
  <si>
    <t xml:space="preserve">EQUIPAMIENTO DE COMEDOR ESCOLAR EN ESCUELA SECUNDARIA SNTE </t>
  </si>
  <si>
    <t>PR-17GU310</t>
  </si>
  <si>
    <t>PR-17GU311</t>
  </si>
  <si>
    <t>EL TORTUGO</t>
  </si>
  <si>
    <t>ESTATAL</t>
  </si>
  <si>
    <t>CONSTRUCCIÓN DE PLANTA DE TRATAMIENTO DE AGUAS RESIDUALES (PRIMERA ETAPA)</t>
  </si>
  <si>
    <t>MEJORAMIENTO GENERAL DE DISPENSARIO MEDICO</t>
  </si>
  <si>
    <t>PR-17GU312</t>
  </si>
  <si>
    <t>PR-17GU313</t>
  </si>
  <si>
    <t>CONSTRUCCION DE PISO FIRME COMUNIDADES VARIAS</t>
  </si>
  <si>
    <t>RESUMEN CON PORCENTAJES</t>
  </si>
  <si>
    <t>MONTO APROBADO 2017 FAISMDF</t>
  </si>
  <si>
    <t>70% APLICABLE EN OBRA DIRECTA</t>
  </si>
  <si>
    <t>30% APLICABLE EN OBRA COMPLEMENTARIA</t>
  </si>
  <si>
    <t>NOTA: EN EL 30% VA INCLUIDO EL GASTO DEL DESARROLLO INSTITUCIONAL Y GASTOS INDIRECTOS. TODO EL MONTO EN OBRA COMPLEMENTARIA Y LO QUE ANTERIORMENTE MENCIONO DAN EL TOTAL DEL 25%</t>
  </si>
  <si>
    <t>MONTO APLICADO EN OBRA DIRECTA SEGÚN ALTA DE OBRAS</t>
  </si>
  <si>
    <t>DIFERENCIA PARA COMPLEMENTO DEL 70%</t>
  </si>
  <si>
    <t>MONTO APLICADO EN OBRA COMPLEMENTARIA SEGÚN ALTA DE OBRAS</t>
  </si>
  <si>
    <t>NOTA: LA CANTIDAD ANTES SEÑALADA EN ROJO $309,925.11 ES LA MISMA QUE NOSOTROS DEBEMOS ELIMINAR DE LAS OBRAS COM-</t>
  </si>
  <si>
    <t>DIFERENCIA PARA COMPLEMENTO DEL 30%</t>
  </si>
  <si>
    <t xml:space="preserve">PLEMENTARIAS Y AUMENTARSELA A LAS OBRAS DIRECTAS PARA ASI ESTAR EN CONDICIONES DE COMPLIR CON EL 70% DE OBRA DIRECTA </t>
  </si>
  <si>
    <t>Y 30% DE OBRA COMPLEMENTARIA.</t>
  </si>
  <si>
    <t>OBRAS SUGERIDAS PARA ELIMINACION QUE SE DARAN DE ALTA EN REUNION DE SUBCOMITE:</t>
  </si>
  <si>
    <t>TORTUGO</t>
  </si>
  <si>
    <t>EQUIPAMIENTO DE COMEDOR COMUNITARIO</t>
  </si>
  <si>
    <t>COMEDOR COMUNITARIO</t>
  </si>
  <si>
    <t>EQ. DISPENSARIO MEDICO</t>
  </si>
  <si>
    <t>EL VARAL</t>
  </si>
  <si>
    <t>EL HUITUSSI Y ANEXOS</t>
  </si>
  <si>
    <t>CALLEJONES DE TAMAZULA</t>
  </si>
  <si>
    <t>MEJORAMIENTO DE CENTRO DE SALUD</t>
  </si>
  <si>
    <t>CARACOL</t>
  </si>
  <si>
    <t>MEJORAMIENTO DISP. MEDICO</t>
  </si>
  <si>
    <t>CENTRO DE SALUD</t>
  </si>
  <si>
    <t>HUITUSSI Y ANEXOS</t>
  </si>
  <si>
    <t>PR-17GU305</t>
  </si>
  <si>
    <t>PR-17GU314</t>
  </si>
  <si>
    <t>PR-17GU315</t>
  </si>
  <si>
    <t>NO. OBRA</t>
  </si>
  <si>
    <t>COMUNIDAD</t>
  </si>
  <si>
    <t>REND. FINAN.</t>
  </si>
  <si>
    <t>DRENAJE CHORIZO</t>
  </si>
  <si>
    <t>RUIZ CORTINES</t>
  </si>
  <si>
    <t>AMPLIACION DE DRENAJE SANITARIO EN LA COLONIA VALLE CAMPESTRE</t>
  </si>
  <si>
    <t>PR-17GU316</t>
  </si>
  <si>
    <t>EQUIPAMIENTO.-</t>
  </si>
  <si>
    <t xml:space="preserve">    Subclasificacion: PRIMARIA (COMEDOR ESCOLAR)</t>
  </si>
  <si>
    <t xml:space="preserve">    Subclasificacion: SECUNDARIA (COMEDOR ESCOLAR)</t>
  </si>
  <si>
    <t>EQUIPAMIENTO DE COMEDOR ESCOLAR EN ESCUELA SECUNDARIA SNTE</t>
  </si>
  <si>
    <t>Subclasificacion: TOMAS DOMICILIARIAS DENTRO DE LA VIVIENDA O TERRENO</t>
  </si>
  <si>
    <t>REND. FINANCIEROS (2017)</t>
  </si>
  <si>
    <t xml:space="preserve">                               </t>
  </si>
  <si>
    <t xml:space="preserve"> </t>
  </si>
  <si>
    <t>PR-17GU400</t>
  </si>
  <si>
    <t>MEJORAMIENTO DE ALBERGUE ASILO DE ANCIANOS (SECT. CASA DE DIA)</t>
  </si>
  <si>
    <t>PR-17GU401</t>
  </si>
  <si>
    <t>CONSTRUCCION DE RED DE DISTRIBUCION Y CONSTRUCCION DE TANQUE DE REGULARIZACION DE 150 M3 DE CAPACIDAD</t>
  </si>
  <si>
    <t>REMANENTES 2016</t>
  </si>
  <si>
    <t>FEDERAL</t>
  </si>
  <si>
    <t>SISTEMA DE AGUA POTABLE</t>
  </si>
  <si>
    <t>EQUIPAMIENTO</t>
  </si>
  <si>
    <t>PR-17GU402</t>
  </si>
  <si>
    <t>TOTAL 2016</t>
  </si>
  <si>
    <t>PR-17GU403</t>
  </si>
  <si>
    <t>ORBA</t>
  </si>
  <si>
    <t xml:space="preserve"> TERCER ALTA DE OBRAS</t>
  </si>
  <si>
    <t>TERCERAS MODIFICACIONES PRESUPUESTALES</t>
  </si>
  <si>
    <t>RENDIMIENTOS FINANCIEROS 2016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</si>
</sst>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0.0"/>
    <numFmt numFmtId="174" formatCode="#,##0.0"/>
    <numFmt numFmtId="175" formatCode="#,##0.000"/>
    <numFmt numFmtId="176" formatCode="_-* #,##0.000_-;\-* #,##0.000_-;_-* &quot;-&quot;??_-;_-@_-"/>
    <numFmt numFmtId="177" formatCode="_-* #,##0.0000_-;\-* #,##0.0000_-;_-* &quot;-&quot;??_-;_-@_-"/>
    <numFmt numFmtId="178" formatCode="#,##0.0000"/>
    <numFmt numFmtId="179" formatCode="#,##0.00000"/>
    <numFmt numFmtId="180" formatCode="_-* #,##0.00000_-;\-* #,##0.00000_-;_-* &quot;-&quot;??_-;_-@_-"/>
    <numFmt numFmtId="181" formatCode="[$-80A]dddd\,\ dd&quot; de &quot;mmmm&quot; de &quot;yyyy"/>
    <numFmt numFmtId="182" formatCode="[$-80A]hh:mm:ss\ AM/PM"/>
    <numFmt numFmtId="183" formatCode="&quot;$&quot;#,##0.00"/>
    <numFmt numFmtId="184" formatCode="0.000"/>
    <numFmt numFmtId="185" formatCode="0.0000"/>
    <numFmt numFmtId="186" formatCode="[$-80A]dddd\,\ d&quot; de &quot;mmmm&quot; de &quot;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.0_-;\-* #,##0.0_-;_-* &quot;-&quot;??_-;_-@_-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4"/>
      <name val="Arial"/>
      <family val="2"/>
    </font>
    <font>
      <sz val="3.5"/>
      <name val="Arial"/>
      <family val="2"/>
    </font>
    <font>
      <b/>
      <sz val="4"/>
      <name val="Arial"/>
      <family val="2"/>
    </font>
    <font>
      <b/>
      <sz val="3.5"/>
      <name val="Arial"/>
      <family val="2"/>
    </font>
    <font>
      <sz val="3"/>
      <name val="Arial"/>
      <family val="2"/>
    </font>
    <font>
      <b/>
      <sz val="3"/>
      <name val="Arial"/>
      <family val="2"/>
    </font>
    <font>
      <b/>
      <u val="single"/>
      <sz val="3"/>
      <name val="Arial"/>
      <family val="2"/>
    </font>
    <font>
      <b/>
      <u val="single"/>
      <sz val="5"/>
      <name val="Arial"/>
      <family val="2"/>
    </font>
    <font>
      <sz val="4.5"/>
      <name val="Arial"/>
      <family val="2"/>
    </font>
    <font>
      <b/>
      <sz val="7"/>
      <name val="Arial"/>
      <family val="2"/>
    </font>
    <font>
      <b/>
      <sz val="2.5"/>
      <name val="Arial"/>
      <family val="2"/>
    </font>
    <font>
      <b/>
      <u val="single"/>
      <sz val="4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sz val="5.55"/>
      <name val="Arial"/>
      <family val="2"/>
    </font>
    <font>
      <b/>
      <sz val="4.5"/>
      <name val="Arial"/>
      <family val="2"/>
    </font>
    <font>
      <b/>
      <sz val="10"/>
      <name val="Arial"/>
      <family val="2"/>
    </font>
    <font>
      <b/>
      <u val="single"/>
      <sz val="5.5"/>
      <name val="Arial"/>
      <family val="2"/>
    </font>
    <font>
      <b/>
      <u val="single"/>
      <sz val="7"/>
      <name val="Arial"/>
      <family val="2"/>
    </font>
    <font>
      <b/>
      <sz val="11"/>
      <name val="Arial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3.5"/>
      <color indexed="10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3.5"/>
      <color rgb="FFFF0000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b/>
      <sz val="10.5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0" fillId="21" borderId="6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64" fillId="0" borderId="8" applyNumberFormat="0" applyFill="0" applyAlignment="0" applyProtection="0"/>
    <xf numFmtId="0" fontId="75" fillId="0" borderId="9" applyNumberFormat="0" applyFill="0" applyAlignment="0" applyProtection="0"/>
  </cellStyleXfs>
  <cellXfs count="969">
    <xf numFmtId="0" fontId="0" fillId="0" borderId="0" xfId="0" applyFont="1" applyAlignment="1">
      <alignment/>
    </xf>
    <xf numFmtId="0" fontId="4" fillId="0" borderId="0" xfId="55" applyFont="1" applyFill="1" applyAlignment="1">
      <alignment horizontal="center" vertical="center"/>
      <protection/>
    </xf>
    <xf numFmtId="0" fontId="4" fillId="0" borderId="0" xfId="55" applyFont="1" applyFill="1" applyAlignment="1">
      <alignment vertical="center"/>
      <protection/>
    </xf>
    <xf numFmtId="0" fontId="3" fillId="0" borderId="0" xfId="55" applyFont="1" applyFill="1" applyAlignment="1">
      <alignment vertical="center"/>
      <protection/>
    </xf>
    <xf numFmtId="0" fontId="1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6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3" fontId="8" fillId="0" borderId="10" xfId="49" applyFont="1" applyFill="1" applyBorder="1" applyAlignment="1">
      <alignment vertical="center"/>
    </xf>
    <xf numFmtId="43" fontId="10" fillId="0" borderId="10" xfId="49" applyFont="1" applyFill="1" applyBorder="1" applyAlignment="1">
      <alignment vertical="center"/>
    </xf>
    <xf numFmtId="43" fontId="13" fillId="0" borderId="10" xfId="49" applyFont="1" applyFill="1" applyBorder="1" applyAlignment="1">
      <alignment vertical="center"/>
    </xf>
    <xf numFmtId="43" fontId="8" fillId="0" borderId="10" xfId="49" applyFont="1" applyFill="1" applyBorder="1" applyAlignment="1">
      <alignment horizontal="right" vertical="center" wrapText="1"/>
    </xf>
    <xf numFmtId="43" fontId="8" fillId="0" borderId="10" xfId="49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43" fontId="8" fillId="0" borderId="10" xfId="49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0" fontId="13" fillId="0" borderId="0" xfId="55" applyFont="1" applyFill="1" applyAlignment="1">
      <alignment vertical="center"/>
      <protection/>
    </xf>
    <xf numFmtId="0" fontId="9" fillId="0" borderId="0" xfId="55" applyFont="1" applyFill="1" applyAlignment="1">
      <alignment vertical="center"/>
      <protection/>
    </xf>
    <xf numFmtId="0" fontId="10" fillId="0" borderId="0" xfId="55" applyFont="1" applyFill="1" applyAlignment="1">
      <alignment vertical="center"/>
      <protection/>
    </xf>
    <xf numFmtId="43" fontId="7" fillId="0" borderId="10" xfId="49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16" fillId="0" borderId="10" xfId="55" applyFont="1" applyFill="1" applyBorder="1" applyAlignment="1">
      <alignment horizontal="left" vertical="center"/>
      <protection/>
    </xf>
    <xf numFmtId="0" fontId="7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3" fillId="0" borderId="0" xfId="55" applyFont="1" applyFill="1" applyAlignment="1">
      <alignment horizontal="left" vertical="center"/>
      <protection/>
    </xf>
    <xf numFmtId="0" fontId="1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2" fontId="10" fillId="0" borderId="10" xfId="49" applyNumberFormat="1" applyFont="1" applyFill="1" applyBorder="1" applyAlignment="1">
      <alignment vertical="center"/>
    </xf>
    <xf numFmtId="43" fontId="10" fillId="0" borderId="13" xfId="49" applyFont="1" applyFill="1" applyBorder="1" applyAlignment="1">
      <alignment vertical="center"/>
    </xf>
    <xf numFmtId="43" fontId="10" fillId="0" borderId="14" xfId="49" applyFont="1" applyFill="1" applyBorder="1" applyAlignment="1">
      <alignment vertical="center"/>
    </xf>
    <xf numFmtId="43" fontId="10" fillId="0" borderId="15" xfId="49" applyFont="1" applyFill="1" applyBorder="1" applyAlignment="1">
      <alignment vertical="center"/>
    </xf>
    <xf numFmtId="43" fontId="10" fillId="0" borderId="16" xfId="49" applyFont="1" applyFill="1" applyBorder="1" applyAlignment="1">
      <alignment vertical="center"/>
    </xf>
    <xf numFmtId="43" fontId="8" fillId="0" borderId="14" xfId="49" applyFont="1" applyFill="1" applyBorder="1" applyAlignment="1">
      <alignment vertical="center"/>
    </xf>
    <xf numFmtId="43" fontId="8" fillId="0" borderId="15" xfId="49" applyFont="1" applyFill="1" applyBorder="1" applyAlignment="1">
      <alignment vertical="center"/>
    </xf>
    <xf numFmtId="43" fontId="13" fillId="0" borderId="15" xfId="49" applyFont="1" applyFill="1" applyBorder="1" applyAlignment="1">
      <alignment vertical="center"/>
    </xf>
    <xf numFmtId="43" fontId="8" fillId="0" borderId="16" xfId="49" applyFont="1" applyFill="1" applyBorder="1" applyAlignment="1">
      <alignment vertical="center"/>
    </xf>
    <xf numFmtId="43" fontId="8" fillId="0" borderId="16" xfId="49" applyFont="1" applyFill="1" applyBorder="1" applyAlignment="1">
      <alignment horizontal="right" vertical="center" wrapText="1"/>
    </xf>
    <xf numFmtId="43" fontId="10" fillId="0" borderId="10" xfId="49" applyNumberFormat="1" applyFont="1" applyFill="1" applyBorder="1" applyAlignment="1">
      <alignment vertical="center"/>
    </xf>
    <xf numFmtId="43" fontId="10" fillId="0" borderId="16" xfId="49" applyNumberFormat="1" applyFont="1" applyFill="1" applyBorder="1" applyAlignment="1">
      <alignment vertical="center"/>
    </xf>
    <xf numFmtId="43" fontId="8" fillId="0" borderId="16" xfId="49" applyFont="1" applyFill="1" applyBorder="1" applyAlignment="1">
      <alignment horizontal="right" vertical="center"/>
    </xf>
    <xf numFmtId="0" fontId="11" fillId="0" borderId="17" xfId="55" applyFont="1" applyFill="1" applyBorder="1" applyAlignment="1">
      <alignment vertical="center"/>
      <protection/>
    </xf>
    <xf numFmtId="0" fontId="12" fillId="0" borderId="18" xfId="55" applyFont="1" applyFill="1" applyBorder="1" applyAlignment="1">
      <alignment vertical="center"/>
      <protection/>
    </xf>
    <xf numFmtId="0" fontId="14" fillId="0" borderId="18" xfId="55" applyFont="1" applyFill="1" applyBorder="1" applyAlignment="1">
      <alignment vertical="center"/>
      <protection/>
    </xf>
    <xf numFmtId="0" fontId="6" fillId="0" borderId="19" xfId="55" applyFont="1" applyFill="1" applyBorder="1" applyAlignment="1">
      <alignment vertical="center"/>
      <protection/>
    </xf>
    <xf numFmtId="0" fontId="6" fillId="0" borderId="20" xfId="55" applyFont="1" applyFill="1" applyBorder="1" applyAlignment="1">
      <alignment vertical="center"/>
      <protection/>
    </xf>
    <xf numFmtId="0" fontId="12" fillId="0" borderId="20" xfId="55" applyFont="1" applyFill="1" applyBorder="1" applyAlignment="1">
      <alignment vertical="center"/>
      <protection/>
    </xf>
    <xf numFmtId="0" fontId="14" fillId="0" borderId="20" xfId="55" applyFont="1" applyFill="1" applyBorder="1" applyAlignment="1">
      <alignment vertical="center"/>
      <protection/>
    </xf>
    <xf numFmtId="0" fontId="12" fillId="0" borderId="17" xfId="55" applyFont="1" applyFill="1" applyBorder="1" applyAlignment="1">
      <alignment vertical="center"/>
      <protection/>
    </xf>
    <xf numFmtId="0" fontId="12" fillId="0" borderId="19" xfId="55" applyFont="1" applyFill="1" applyBorder="1" applyAlignment="1">
      <alignment vertical="center"/>
      <protection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17" xfId="55" applyFont="1" applyFill="1" applyBorder="1" applyAlignment="1">
      <alignment vertical="center"/>
      <protection/>
    </xf>
    <xf numFmtId="0" fontId="13" fillId="0" borderId="18" xfId="55" applyFont="1" applyFill="1" applyBorder="1" applyAlignment="1">
      <alignment horizontal="left" vertical="center"/>
      <protection/>
    </xf>
    <xf numFmtId="0" fontId="14" fillId="0" borderId="26" xfId="0" applyFont="1" applyFill="1" applyBorder="1" applyAlignment="1">
      <alignment vertical="center"/>
    </xf>
    <xf numFmtId="0" fontId="6" fillId="0" borderId="20" xfId="55" applyFont="1" applyFill="1" applyBorder="1" applyAlignment="1">
      <alignment horizontal="left" vertical="center"/>
      <protection/>
    </xf>
    <xf numFmtId="0" fontId="6" fillId="0" borderId="27" xfId="55" applyFont="1" applyFill="1" applyBorder="1" applyAlignment="1">
      <alignment vertical="center"/>
      <protection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2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13" fillId="0" borderId="28" xfId="0" applyFont="1" applyFill="1" applyBorder="1" applyAlignment="1">
      <alignment vertical="center"/>
    </xf>
    <xf numFmtId="0" fontId="13" fillId="0" borderId="29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vertical="center"/>
    </xf>
    <xf numFmtId="43" fontId="8" fillId="0" borderId="28" xfId="49" applyFont="1" applyFill="1" applyBorder="1" applyAlignment="1">
      <alignment vertical="center"/>
    </xf>
    <xf numFmtId="43" fontId="8" fillId="0" borderId="29" xfId="49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43" fontId="11" fillId="0" borderId="0" xfId="49" applyFont="1" applyFill="1" applyBorder="1" applyAlignment="1">
      <alignment vertical="center"/>
    </xf>
    <xf numFmtId="2" fontId="11" fillId="0" borderId="0" xfId="49" applyNumberFormat="1" applyFont="1" applyFill="1" applyBorder="1" applyAlignment="1">
      <alignment vertical="center"/>
    </xf>
    <xf numFmtId="43" fontId="12" fillId="0" borderId="0" xfId="49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2" fontId="9" fillId="0" borderId="31" xfId="49" applyNumberFormat="1" applyFont="1" applyFill="1" applyBorder="1" applyAlignment="1">
      <alignment vertical="center"/>
    </xf>
    <xf numFmtId="0" fontId="14" fillId="0" borderId="21" xfId="0" applyFont="1" applyFill="1" applyBorder="1" applyAlignment="1">
      <alignment horizontal="center" vertical="center"/>
    </xf>
    <xf numFmtId="43" fontId="8" fillId="0" borderId="13" xfId="49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43" fontId="8" fillId="0" borderId="24" xfId="49" applyFont="1" applyFill="1" applyBorder="1" applyAlignment="1">
      <alignment vertical="center"/>
    </xf>
    <xf numFmtId="43" fontId="8" fillId="0" borderId="25" xfId="49" applyFont="1" applyFill="1" applyBorder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2" fontId="8" fillId="0" borderId="10" xfId="49" applyNumberFormat="1" applyFont="1" applyFill="1" applyBorder="1" applyAlignment="1">
      <alignment vertical="center"/>
    </xf>
    <xf numFmtId="2" fontId="8" fillId="0" borderId="31" xfId="49" applyNumberFormat="1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justify" vertical="center"/>
    </xf>
    <xf numFmtId="43" fontId="7" fillId="0" borderId="14" xfId="49" applyFont="1" applyFill="1" applyBorder="1" applyAlignment="1">
      <alignment horizontal="center" vertical="center"/>
    </xf>
    <xf numFmtId="43" fontId="7" fillId="0" borderId="15" xfId="49" applyFont="1" applyFill="1" applyBorder="1" applyAlignment="1">
      <alignment horizontal="center" vertical="center"/>
    </xf>
    <xf numFmtId="43" fontId="7" fillId="0" borderId="23" xfId="49" applyFont="1" applyFill="1" applyBorder="1" applyAlignment="1">
      <alignment horizontal="center" vertical="center"/>
    </xf>
    <xf numFmtId="43" fontId="7" fillId="0" borderId="16" xfId="49" applyFont="1" applyFill="1" applyBorder="1" applyAlignment="1">
      <alignment horizontal="center" vertical="center"/>
    </xf>
    <xf numFmtId="43" fontId="7" fillId="0" borderId="24" xfId="49" applyFont="1" applyFill="1" applyBorder="1" applyAlignment="1">
      <alignment horizontal="center" vertical="center"/>
    </xf>
    <xf numFmtId="43" fontId="8" fillId="0" borderId="24" xfId="49" applyFont="1" applyFill="1" applyBorder="1" applyAlignment="1">
      <alignment horizontal="right" vertical="center"/>
    </xf>
    <xf numFmtId="43" fontId="8" fillId="0" borderId="29" xfId="49" applyFont="1" applyFill="1" applyBorder="1" applyAlignment="1">
      <alignment horizontal="right" vertical="center"/>
    </xf>
    <xf numFmtId="2" fontId="8" fillId="0" borderId="10" xfId="49" applyNumberFormat="1" applyFont="1" applyFill="1" applyBorder="1" applyAlignment="1">
      <alignment horizontal="right" vertical="center"/>
    </xf>
    <xf numFmtId="2" fontId="8" fillId="0" borderId="32" xfId="49" applyNumberFormat="1" applyFont="1" applyFill="1" applyBorder="1" applyAlignment="1">
      <alignment vertical="center"/>
    </xf>
    <xf numFmtId="0" fontId="8" fillId="0" borderId="2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2" fontId="11" fillId="0" borderId="33" xfId="49" applyNumberFormat="1" applyFont="1" applyFill="1" applyBorder="1" applyAlignment="1">
      <alignment vertical="center"/>
    </xf>
    <xf numFmtId="0" fontId="13" fillId="0" borderId="28" xfId="0" applyFont="1" applyFill="1" applyBorder="1" applyAlignment="1">
      <alignment horizontal="center" vertical="center" wrapText="1"/>
    </xf>
    <xf numFmtId="2" fontId="7" fillId="0" borderId="0" xfId="49" applyNumberFormat="1" applyFont="1" applyFill="1" applyBorder="1" applyAlignment="1">
      <alignment vertical="center"/>
    </xf>
    <xf numFmtId="2" fontId="12" fillId="0" borderId="0" xfId="49" applyNumberFormat="1" applyFont="1" applyFill="1" applyBorder="1" applyAlignment="1">
      <alignment vertical="center"/>
    </xf>
    <xf numFmtId="0" fontId="13" fillId="0" borderId="34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35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15" fillId="0" borderId="35" xfId="0" applyFont="1" applyFill="1" applyBorder="1" applyAlignment="1">
      <alignment vertical="center"/>
    </xf>
    <xf numFmtId="0" fontId="15" fillId="0" borderId="34" xfId="0" applyFont="1" applyFill="1" applyBorder="1" applyAlignment="1">
      <alignment vertical="center"/>
    </xf>
    <xf numFmtId="0" fontId="13" fillId="0" borderId="24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43" fontId="8" fillId="0" borderId="36" xfId="49" applyFont="1" applyFill="1" applyBorder="1" applyAlignment="1">
      <alignment vertical="center"/>
    </xf>
    <xf numFmtId="0" fontId="13" fillId="0" borderId="3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0" xfId="55" applyFont="1" applyFill="1" applyBorder="1" applyAlignment="1">
      <alignment horizontal="left" vertical="center"/>
      <protection/>
    </xf>
    <xf numFmtId="43" fontId="5" fillId="0" borderId="10" xfId="49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24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17" xfId="55" applyFont="1" applyFill="1" applyBorder="1" applyAlignment="1">
      <alignment vertical="center"/>
      <protection/>
    </xf>
    <xf numFmtId="0" fontId="3" fillId="0" borderId="18" xfId="55" applyFont="1" applyFill="1" applyBorder="1" applyAlignment="1">
      <alignment horizontal="left" vertical="center"/>
      <protection/>
    </xf>
    <xf numFmtId="0" fontId="6" fillId="0" borderId="18" xfId="55" applyFont="1" applyFill="1" applyBorder="1" applyAlignment="1">
      <alignment vertical="center"/>
      <protection/>
    </xf>
    <xf numFmtId="0" fontId="4" fillId="0" borderId="35" xfId="55" applyFont="1" applyFill="1" applyBorder="1" applyAlignment="1">
      <alignment vertical="center"/>
      <protection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19" xfId="55" applyFont="1" applyFill="1" applyBorder="1" applyAlignment="1">
      <alignment vertical="center"/>
      <protection/>
    </xf>
    <xf numFmtId="0" fontId="4" fillId="0" borderId="20" xfId="55" applyFont="1" applyFill="1" applyBorder="1" applyAlignment="1">
      <alignment horizontal="left" vertical="center"/>
      <protection/>
    </xf>
    <xf numFmtId="0" fontId="4" fillId="0" borderId="27" xfId="55" applyFont="1" applyFill="1" applyBorder="1" applyAlignment="1">
      <alignment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43" fontId="5" fillId="0" borderId="14" xfId="49" applyFont="1" applyFill="1" applyBorder="1" applyAlignment="1">
      <alignment vertical="center"/>
    </xf>
    <xf numFmtId="43" fontId="5" fillId="0" borderId="15" xfId="49" applyFont="1" applyFill="1" applyBorder="1" applyAlignment="1">
      <alignment vertical="center"/>
    </xf>
    <xf numFmtId="43" fontId="5" fillId="0" borderId="16" xfId="49" applyFont="1" applyFill="1" applyBorder="1" applyAlignment="1">
      <alignment horizontal="right" vertical="center" wrapText="1"/>
    </xf>
    <xf numFmtId="43" fontId="5" fillId="0" borderId="28" xfId="49" applyFont="1" applyFill="1" applyBorder="1" applyAlignment="1">
      <alignment horizontal="right" vertical="center" wrapText="1"/>
    </xf>
    <xf numFmtId="43" fontId="5" fillId="0" borderId="29" xfId="49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43" fontId="7" fillId="0" borderId="30" xfId="49" applyFont="1" applyFill="1" applyBorder="1" applyAlignment="1">
      <alignment horizontal="center" vertical="center"/>
    </xf>
    <xf numFmtId="43" fontId="7" fillId="0" borderId="13" xfId="49" applyFont="1" applyFill="1" applyBorder="1" applyAlignment="1">
      <alignment horizontal="center" vertical="center"/>
    </xf>
    <xf numFmtId="43" fontId="8" fillId="0" borderId="13" xfId="49" applyFont="1" applyFill="1" applyBorder="1" applyAlignment="1">
      <alignment horizontal="right" vertical="center"/>
    </xf>
    <xf numFmtId="2" fontId="9" fillId="0" borderId="32" xfId="49" applyNumberFormat="1" applyFont="1" applyFill="1" applyBorder="1" applyAlignment="1">
      <alignment vertical="center"/>
    </xf>
    <xf numFmtId="2" fontId="8" fillId="0" borderId="38" xfId="49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2" fontId="10" fillId="0" borderId="32" xfId="49" applyNumberFormat="1" applyFont="1" applyFill="1" applyBorder="1" applyAlignment="1">
      <alignment vertical="center"/>
    </xf>
    <xf numFmtId="43" fontId="12" fillId="0" borderId="33" xfId="49" applyFont="1" applyFill="1" applyBorder="1" applyAlignment="1">
      <alignment vertical="center"/>
    </xf>
    <xf numFmtId="2" fontId="12" fillId="0" borderId="33" xfId="49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2" fontId="8" fillId="0" borderId="39" xfId="49" applyNumberFormat="1" applyFont="1" applyFill="1" applyBorder="1" applyAlignment="1">
      <alignment vertical="center"/>
    </xf>
    <xf numFmtId="43" fontId="8" fillId="0" borderId="28" xfId="49" applyFont="1" applyFill="1" applyBorder="1" applyAlignment="1">
      <alignment horizontal="right" vertical="center"/>
    </xf>
    <xf numFmtId="43" fontId="8" fillId="0" borderId="28" xfId="49" applyFont="1" applyFill="1" applyBorder="1" applyAlignment="1">
      <alignment horizontal="right" vertical="center" wrapText="1"/>
    </xf>
    <xf numFmtId="43" fontId="17" fillId="0" borderId="10" xfId="49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left" vertical="center" wrapText="1"/>
    </xf>
    <xf numFmtId="43" fontId="17" fillId="0" borderId="40" xfId="49" applyFont="1" applyFill="1" applyBorder="1" applyAlignment="1">
      <alignment vertical="center"/>
    </xf>
    <xf numFmtId="2" fontId="17" fillId="0" borderId="40" xfId="49" applyNumberFormat="1" applyFont="1" applyFill="1" applyBorder="1" applyAlignment="1">
      <alignment vertical="center"/>
    </xf>
    <xf numFmtId="43" fontId="17" fillId="0" borderId="31" xfId="49" applyFont="1" applyFill="1" applyBorder="1" applyAlignment="1">
      <alignment vertical="center"/>
    </xf>
    <xf numFmtId="43" fontId="17" fillId="0" borderId="32" xfId="49" applyFont="1" applyFill="1" applyBorder="1" applyAlignment="1">
      <alignment vertical="center"/>
    </xf>
    <xf numFmtId="2" fontId="17" fillId="0" borderId="32" xfId="49" applyNumberFormat="1" applyFont="1" applyFill="1" applyBorder="1" applyAlignment="1">
      <alignment vertical="center"/>
    </xf>
    <xf numFmtId="43" fontId="24" fillId="0" borderId="41" xfId="49" applyFont="1" applyFill="1" applyBorder="1" applyAlignment="1">
      <alignment vertical="center"/>
    </xf>
    <xf numFmtId="43" fontId="24" fillId="0" borderId="33" xfId="49" applyFont="1" applyFill="1" applyBorder="1" applyAlignment="1">
      <alignment vertical="center"/>
    </xf>
    <xf numFmtId="2" fontId="24" fillId="0" borderId="33" xfId="49" applyNumberFormat="1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43" fontId="17" fillId="0" borderId="16" xfId="49" applyFont="1" applyFill="1" applyBorder="1" applyAlignment="1">
      <alignment vertical="center"/>
    </xf>
    <xf numFmtId="43" fontId="17" fillId="0" borderId="10" xfId="49" applyFont="1" applyFill="1" applyBorder="1" applyAlignment="1">
      <alignment vertical="center"/>
    </xf>
    <xf numFmtId="43" fontId="17" fillId="0" borderId="10" xfId="49" applyNumberFormat="1" applyFont="1" applyFill="1" applyBorder="1" applyAlignment="1">
      <alignment vertical="center"/>
    </xf>
    <xf numFmtId="43" fontId="8" fillId="0" borderId="10" xfId="49" applyNumberFormat="1" applyFont="1" applyFill="1" applyBorder="1" applyAlignment="1">
      <alignment horizontal="right" vertical="center"/>
    </xf>
    <xf numFmtId="43" fontId="8" fillId="0" borderId="10" xfId="49" applyNumberFormat="1" applyFont="1" applyFill="1" applyBorder="1" applyAlignment="1">
      <alignment vertical="center"/>
    </xf>
    <xf numFmtId="0" fontId="20" fillId="0" borderId="35" xfId="0" applyFont="1" applyFill="1" applyBorder="1" applyAlignment="1">
      <alignment vertical="center"/>
    </xf>
    <xf numFmtId="0" fontId="20" fillId="0" borderId="34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1" fillId="0" borderId="14" xfId="55" applyFont="1" applyFill="1" applyBorder="1" applyAlignment="1">
      <alignment horizontal="center" vertical="center"/>
      <protection/>
    </xf>
    <xf numFmtId="0" fontId="11" fillId="0" borderId="15" xfId="55" applyFont="1" applyFill="1" applyBorder="1" applyAlignment="1">
      <alignment horizontal="center" vertical="center"/>
      <protection/>
    </xf>
    <xf numFmtId="0" fontId="11" fillId="0" borderId="28" xfId="55" applyFont="1" applyFill="1" applyBorder="1" applyAlignment="1">
      <alignment horizontal="center" vertical="center"/>
      <protection/>
    </xf>
    <xf numFmtId="0" fontId="11" fillId="0" borderId="29" xfId="55" applyFont="1" applyFill="1" applyBorder="1" applyAlignment="1">
      <alignment horizontal="center" vertical="center"/>
      <protection/>
    </xf>
    <xf numFmtId="0" fontId="18" fillId="0" borderId="14" xfId="55" applyFont="1" applyFill="1" applyBorder="1" applyAlignment="1">
      <alignment horizontal="center" vertical="center"/>
      <protection/>
    </xf>
    <xf numFmtId="0" fontId="18" fillId="0" borderId="28" xfId="55" applyFont="1" applyFill="1" applyBorder="1" applyAlignment="1">
      <alignment horizontal="center" vertical="center"/>
      <protection/>
    </xf>
    <xf numFmtId="43" fontId="3" fillId="0" borderId="16" xfId="49" applyFont="1" applyFill="1" applyBorder="1" applyAlignment="1">
      <alignment horizontal="right" vertical="center" wrapText="1"/>
    </xf>
    <xf numFmtId="43" fontId="3" fillId="0" borderId="10" xfId="49" applyFont="1" applyFill="1" applyBorder="1" applyAlignment="1">
      <alignment horizontal="right" vertical="center" wrapText="1"/>
    </xf>
    <xf numFmtId="2" fontId="3" fillId="0" borderId="10" xfId="49" applyNumberFormat="1" applyFont="1" applyFill="1" applyBorder="1" applyAlignment="1">
      <alignment horizontal="right" vertical="center" wrapText="1"/>
    </xf>
    <xf numFmtId="0" fontId="22" fillId="0" borderId="10" xfId="55" applyFont="1" applyFill="1" applyBorder="1" applyAlignment="1">
      <alignment horizontal="left" vertical="center"/>
      <protection/>
    </xf>
    <xf numFmtId="43" fontId="3" fillId="0" borderId="42" xfId="49" applyFont="1" applyFill="1" applyBorder="1" applyAlignment="1">
      <alignment vertical="center"/>
    </xf>
    <xf numFmtId="43" fontId="3" fillId="0" borderId="40" xfId="49" applyFont="1" applyFill="1" applyBorder="1" applyAlignment="1">
      <alignment vertical="center"/>
    </xf>
    <xf numFmtId="43" fontId="3" fillId="0" borderId="31" xfId="49" applyFont="1" applyFill="1" applyBorder="1" applyAlignment="1">
      <alignment vertical="center"/>
    </xf>
    <xf numFmtId="43" fontId="3" fillId="0" borderId="32" xfId="49" applyFont="1" applyFill="1" applyBorder="1" applyAlignment="1">
      <alignment vertical="center"/>
    </xf>
    <xf numFmtId="43" fontId="5" fillId="0" borderId="16" xfId="49" applyFont="1" applyFill="1" applyBorder="1" applyAlignment="1">
      <alignment vertical="center"/>
    </xf>
    <xf numFmtId="43" fontId="5" fillId="0" borderId="10" xfId="49" applyFont="1" applyFill="1" applyBorder="1" applyAlignment="1">
      <alignment vertical="center"/>
    </xf>
    <xf numFmtId="43" fontId="5" fillId="0" borderId="30" xfId="49" applyFont="1" applyFill="1" applyBorder="1" applyAlignment="1">
      <alignment vertical="center"/>
    </xf>
    <xf numFmtId="43" fontId="5" fillId="0" borderId="13" xfId="49" applyFont="1" applyFill="1" applyBorder="1" applyAlignment="1">
      <alignment horizontal="right" vertical="center" wrapText="1"/>
    </xf>
    <xf numFmtId="43" fontId="3" fillId="0" borderId="13" xfId="49" applyFont="1" applyFill="1" applyBorder="1" applyAlignment="1">
      <alignment horizontal="right" vertical="center" wrapText="1"/>
    </xf>
    <xf numFmtId="43" fontId="5" fillId="0" borderId="36" xfId="49" applyFont="1" applyFill="1" applyBorder="1" applyAlignment="1">
      <alignment horizontal="right" vertical="center" wrapText="1"/>
    </xf>
    <xf numFmtId="43" fontId="5" fillId="0" borderId="13" xfId="49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" fontId="3" fillId="0" borderId="43" xfId="49" applyNumberFormat="1" applyFont="1" applyFill="1" applyBorder="1" applyAlignment="1">
      <alignment vertical="center"/>
    </xf>
    <xf numFmtId="2" fontId="3" fillId="0" borderId="44" xfId="49" applyNumberFormat="1" applyFont="1" applyFill="1" applyBorder="1" applyAlignment="1">
      <alignment vertical="center"/>
    </xf>
    <xf numFmtId="2" fontId="3" fillId="0" borderId="39" xfId="49" applyNumberFormat="1" applyFont="1" applyFill="1" applyBorder="1" applyAlignment="1">
      <alignment vertical="center"/>
    </xf>
    <xf numFmtId="2" fontId="3" fillId="0" borderId="38" xfId="49" applyNumberFormat="1" applyFont="1" applyFill="1" applyBorder="1" applyAlignment="1">
      <alignment vertical="center"/>
    </xf>
    <xf numFmtId="43" fontId="4" fillId="0" borderId="0" xfId="49" applyFont="1" applyFill="1" applyBorder="1" applyAlignment="1">
      <alignment vertical="center"/>
    </xf>
    <xf numFmtId="2" fontId="4" fillId="0" borderId="0" xfId="49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43" fontId="8" fillId="0" borderId="32" xfId="49" applyNumberFormat="1" applyFont="1" applyFill="1" applyBorder="1" applyAlignment="1">
      <alignment vertical="center"/>
    </xf>
    <xf numFmtId="0" fontId="20" fillId="0" borderId="35" xfId="0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/>
    </xf>
    <xf numFmtId="0" fontId="11" fillId="0" borderId="15" xfId="55" applyFont="1" applyFill="1" applyBorder="1" applyAlignment="1">
      <alignment horizontal="center" vertical="center" wrapText="1"/>
      <protection/>
    </xf>
    <xf numFmtId="0" fontId="11" fillId="0" borderId="29" xfId="55" applyFont="1" applyFill="1" applyBorder="1" applyAlignment="1">
      <alignment horizontal="center" vertical="center" wrapText="1"/>
      <protection/>
    </xf>
    <xf numFmtId="2" fontId="10" fillId="0" borderId="38" xfId="49" applyNumberFormat="1" applyFont="1" applyFill="1" applyBorder="1" applyAlignment="1">
      <alignment vertical="center"/>
    </xf>
    <xf numFmtId="43" fontId="12" fillId="0" borderId="45" xfId="49" applyFont="1" applyFill="1" applyBorder="1" applyAlignment="1">
      <alignment vertical="center"/>
    </xf>
    <xf numFmtId="43" fontId="12" fillId="0" borderId="0" xfId="49" applyFont="1" applyFill="1" applyBorder="1" applyAlignment="1">
      <alignment vertical="center"/>
    </xf>
    <xf numFmtId="2" fontId="11" fillId="0" borderId="41" xfId="49" applyNumberFormat="1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43" fontId="12" fillId="0" borderId="0" xfId="52" applyNumberFormat="1" applyFont="1" applyFill="1" applyBorder="1" applyAlignment="1">
      <alignment vertical="center"/>
    </xf>
    <xf numFmtId="0" fontId="10" fillId="0" borderId="2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3" fontId="8" fillId="0" borderId="10" xfId="49" applyNumberFormat="1" applyFont="1" applyFill="1" applyBorder="1" applyAlignment="1">
      <alignment horizontal="center" vertical="center"/>
    </xf>
    <xf numFmtId="43" fontId="8" fillId="0" borderId="35" xfId="49" applyFont="1" applyFill="1" applyBorder="1" applyAlignment="1">
      <alignment vertical="center"/>
    </xf>
    <xf numFmtId="43" fontId="8" fillId="0" borderId="35" xfId="49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/>
    </xf>
    <xf numFmtId="0" fontId="9" fillId="0" borderId="16" xfId="34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0" fontId="18" fillId="0" borderId="15" xfId="55" applyFont="1" applyFill="1" applyBorder="1" applyAlignment="1">
      <alignment horizontal="center" vertical="center" wrapText="1"/>
      <protection/>
    </xf>
    <xf numFmtId="0" fontId="18" fillId="0" borderId="29" xfId="55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75" fillId="33" borderId="46" xfId="0" applyFont="1" applyFill="1" applyBorder="1" applyAlignment="1">
      <alignment horizontal="center"/>
    </xf>
    <xf numFmtId="0" fontId="75" fillId="0" borderId="0" xfId="0" applyFont="1" applyAlignment="1">
      <alignment horizontal="center"/>
    </xf>
    <xf numFmtId="0" fontId="75" fillId="33" borderId="47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75" fillId="0" borderId="0" xfId="0" applyFont="1" applyAlignment="1">
      <alignment horizontal="center"/>
    </xf>
    <xf numFmtId="0" fontId="2" fillId="0" borderId="41" xfId="0" applyFont="1" applyFill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9" fillId="0" borderId="0" xfId="0" applyFont="1" applyBorder="1" applyAlignment="1">
      <alignment horizontal="center"/>
    </xf>
    <xf numFmtId="0" fontId="75" fillId="33" borderId="48" xfId="0" applyFont="1" applyFill="1" applyBorder="1" applyAlignment="1">
      <alignment horizontal="center"/>
    </xf>
    <xf numFmtId="43" fontId="0" fillId="0" borderId="49" xfId="0" applyNumberFormat="1" applyBorder="1" applyAlignment="1">
      <alignment horizontal="center"/>
    </xf>
    <xf numFmtId="43" fontId="0" fillId="0" borderId="50" xfId="0" applyNumberFormat="1" applyBorder="1" applyAlignment="1">
      <alignment horizontal="center"/>
    </xf>
    <xf numFmtId="43" fontId="0" fillId="0" borderId="51" xfId="0" applyNumberFormat="1" applyBorder="1" applyAlignment="1">
      <alignment horizontal="center"/>
    </xf>
    <xf numFmtId="43" fontId="0" fillId="0" borderId="52" xfId="0" applyNumberFormat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43" fontId="8" fillId="0" borderId="16" xfId="49" applyNumberFormat="1" applyFont="1" applyFill="1" applyBorder="1" applyAlignment="1">
      <alignment vertical="center"/>
    </xf>
    <xf numFmtId="43" fontId="8" fillId="0" borderId="13" xfId="49" applyNumberFormat="1" applyFont="1" applyFill="1" applyBorder="1" applyAlignment="1">
      <alignment vertical="center"/>
    </xf>
    <xf numFmtId="2" fontId="8" fillId="0" borderId="13" xfId="49" applyNumberFormat="1" applyFont="1" applyFill="1" applyBorder="1" applyAlignment="1">
      <alignment vertical="center"/>
    </xf>
    <xf numFmtId="43" fontId="8" fillId="0" borderId="42" xfId="49" applyNumberFormat="1" applyFont="1" applyFill="1" applyBorder="1" applyAlignment="1">
      <alignment vertical="center"/>
    </xf>
    <xf numFmtId="43" fontId="8" fillId="0" borderId="40" xfId="49" applyNumberFormat="1" applyFont="1" applyFill="1" applyBorder="1" applyAlignment="1">
      <alignment vertical="center"/>
    </xf>
    <xf numFmtId="2" fontId="8" fillId="0" borderId="40" xfId="49" applyNumberFormat="1" applyFont="1" applyFill="1" applyBorder="1" applyAlignment="1">
      <alignment vertical="center"/>
    </xf>
    <xf numFmtId="43" fontId="8" fillId="0" borderId="44" xfId="49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2" fontId="8" fillId="0" borderId="42" xfId="49" applyNumberFormat="1" applyFont="1" applyFill="1" applyBorder="1" applyAlignment="1">
      <alignment vertical="center"/>
    </xf>
    <xf numFmtId="43" fontId="17" fillId="0" borderId="14" xfId="49" applyFont="1" applyFill="1" applyBorder="1" applyAlignment="1">
      <alignment vertical="center"/>
    </xf>
    <xf numFmtId="43" fontId="17" fillId="0" borderId="15" xfId="49" applyFont="1" applyFill="1" applyBorder="1" applyAlignment="1">
      <alignment vertical="center"/>
    </xf>
    <xf numFmtId="43" fontId="17" fillId="0" borderId="30" xfId="49" applyFont="1" applyFill="1" applyBorder="1" applyAlignment="1">
      <alignment vertical="center"/>
    </xf>
    <xf numFmtId="43" fontId="17" fillId="0" borderId="13" xfId="49" applyFont="1" applyFill="1" applyBorder="1" applyAlignment="1">
      <alignment vertical="center"/>
    </xf>
    <xf numFmtId="43" fontId="17" fillId="0" borderId="16" xfId="49" applyNumberFormat="1" applyFont="1" applyFill="1" applyBorder="1" applyAlignment="1">
      <alignment vertical="center"/>
    </xf>
    <xf numFmtId="43" fontId="17" fillId="0" borderId="13" xfId="49" applyNumberFormat="1" applyFont="1" applyFill="1" applyBorder="1" applyAlignment="1">
      <alignment vertical="center"/>
    </xf>
    <xf numFmtId="2" fontId="8" fillId="0" borderId="10" xfId="49" applyNumberFormat="1" applyFont="1" applyFill="1" applyBorder="1" applyAlignment="1">
      <alignment horizontal="right" vertical="center" wrapText="1"/>
    </xf>
    <xf numFmtId="43" fontId="8" fillId="0" borderId="42" xfId="49" applyFont="1" applyFill="1" applyBorder="1" applyAlignment="1">
      <alignment vertical="center"/>
    </xf>
    <xf numFmtId="43" fontId="8" fillId="0" borderId="40" xfId="49" applyFont="1" applyFill="1" applyBorder="1" applyAlignment="1">
      <alignment vertical="center"/>
    </xf>
    <xf numFmtId="0" fontId="9" fillId="0" borderId="24" xfId="0" applyFont="1" applyFill="1" applyBorder="1" applyAlignment="1">
      <alignment vertical="center" wrapText="1"/>
    </xf>
    <xf numFmtId="43" fontId="8" fillId="0" borderId="53" xfId="49" applyFont="1" applyFill="1" applyBorder="1" applyAlignment="1">
      <alignment vertical="center"/>
    </xf>
    <xf numFmtId="43" fontId="8" fillId="0" borderId="54" xfId="49" applyFont="1" applyFill="1" applyBorder="1" applyAlignment="1">
      <alignment vertical="center"/>
    </xf>
    <xf numFmtId="43" fontId="8" fillId="0" borderId="32" xfId="49" applyFont="1" applyFill="1" applyBorder="1" applyAlignment="1">
      <alignment vertical="center"/>
    </xf>
    <xf numFmtId="43" fontId="7" fillId="33" borderId="41" xfId="49" applyFont="1" applyFill="1" applyBorder="1" applyAlignment="1">
      <alignment vertical="center"/>
    </xf>
    <xf numFmtId="43" fontId="7" fillId="33" borderId="33" xfId="49" applyFont="1" applyFill="1" applyBorder="1" applyAlignment="1">
      <alignment vertical="center"/>
    </xf>
    <xf numFmtId="2" fontId="7" fillId="33" borderId="33" xfId="49" applyNumberFormat="1" applyFont="1" applyFill="1" applyBorder="1" applyAlignment="1">
      <alignment vertical="center"/>
    </xf>
    <xf numFmtId="43" fontId="7" fillId="33" borderId="33" xfId="49" applyNumberFormat="1" applyFont="1" applyFill="1" applyBorder="1" applyAlignment="1">
      <alignment vertical="center"/>
    </xf>
    <xf numFmtId="43" fontId="17" fillId="0" borderId="32" xfId="49" applyNumberFormat="1" applyFont="1" applyFill="1" applyBorder="1" applyAlignment="1">
      <alignment vertical="center"/>
    </xf>
    <xf numFmtId="43" fontId="24" fillId="33" borderId="33" xfId="49" applyNumberFormat="1" applyFont="1" applyFill="1" applyBorder="1" applyAlignment="1">
      <alignment vertical="center"/>
    </xf>
    <xf numFmtId="43" fontId="7" fillId="33" borderId="45" xfId="49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3" xfId="0" applyNumberFormat="1" applyFont="1" applyFill="1" applyBorder="1" applyAlignment="1">
      <alignment vertical="center"/>
    </xf>
    <xf numFmtId="3" fontId="8" fillId="0" borderId="23" xfId="0" applyNumberFormat="1" applyFont="1" applyFill="1" applyBorder="1" applyAlignment="1">
      <alignment vertical="center"/>
    </xf>
    <xf numFmtId="2" fontId="8" fillId="0" borderId="43" xfId="49" applyNumberFormat="1" applyFont="1" applyFill="1" applyBorder="1" applyAlignment="1">
      <alignment vertical="center"/>
    </xf>
    <xf numFmtId="2" fontId="7" fillId="33" borderId="41" xfId="49" applyNumberFormat="1" applyFont="1" applyFill="1" applyBorder="1" applyAlignment="1">
      <alignment vertical="center"/>
    </xf>
    <xf numFmtId="2" fontId="7" fillId="33" borderId="55" xfId="49" applyNumberFormat="1" applyFont="1" applyFill="1" applyBorder="1" applyAlignment="1">
      <alignment vertical="center"/>
    </xf>
    <xf numFmtId="3" fontId="8" fillId="0" borderId="24" xfId="0" applyNumberFormat="1" applyFont="1" applyFill="1" applyBorder="1" applyAlignment="1">
      <alignment horizontal="center" vertical="center"/>
    </xf>
    <xf numFmtId="2" fontId="8" fillId="0" borderId="44" xfId="49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2" fontId="7" fillId="33" borderId="45" xfId="49" applyNumberFormat="1" applyFont="1" applyFill="1" applyBorder="1" applyAlignment="1">
      <alignment vertical="center"/>
    </xf>
    <xf numFmtId="43" fontId="8" fillId="0" borderId="31" xfId="49" applyFont="1" applyFill="1" applyBorder="1" applyAlignment="1">
      <alignment vertical="center"/>
    </xf>
    <xf numFmtId="43" fontId="7" fillId="0" borderId="41" xfId="49" applyFont="1" applyFill="1" applyBorder="1" applyAlignment="1">
      <alignment vertical="center"/>
    </xf>
    <xf numFmtId="43" fontId="7" fillId="0" borderId="33" xfId="49" applyFont="1" applyFill="1" applyBorder="1" applyAlignment="1">
      <alignment vertical="center"/>
    </xf>
    <xf numFmtId="2" fontId="7" fillId="0" borderId="33" xfId="49" applyNumberFormat="1" applyFont="1" applyFill="1" applyBorder="1" applyAlignment="1">
      <alignment vertical="center"/>
    </xf>
    <xf numFmtId="2" fontId="7" fillId="0" borderId="41" xfId="49" applyNumberFormat="1" applyFont="1" applyFill="1" applyBorder="1" applyAlignment="1">
      <alignment vertical="center"/>
    </xf>
    <xf numFmtId="2" fontId="7" fillId="0" borderId="45" xfId="49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/>
    </xf>
    <xf numFmtId="43" fontId="8" fillId="0" borderId="56" xfId="49" applyFont="1" applyFill="1" applyBorder="1" applyAlignment="1">
      <alignment vertical="center"/>
    </xf>
    <xf numFmtId="43" fontId="8" fillId="0" borderId="57" xfId="49" applyFont="1" applyFill="1" applyBorder="1" applyAlignment="1">
      <alignment vertical="center"/>
    </xf>
    <xf numFmtId="43" fontId="7" fillId="0" borderId="58" xfId="49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/>
    </xf>
    <xf numFmtId="43" fontId="7" fillId="34" borderId="41" xfId="49" applyFont="1" applyFill="1" applyBorder="1" applyAlignment="1">
      <alignment vertical="center"/>
    </xf>
    <xf numFmtId="43" fontId="7" fillId="34" borderId="33" xfId="49" applyFont="1" applyFill="1" applyBorder="1" applyAlignment="1">
      <alignment vertical="center"/>
    </xf>
    <xf numFmtId="2" fontId="7" fillId="34" borderId="33" xfId="49" applyNumberFormat="1" applyFont="1" applyFill="1" applyBorder="1" applyAlignment="1">
      <alignment vertical="center"/>
    </xf>
    <xf numFmtId="2" fontId="7" fillId="34" borderId="45" xfId="49" applyNumberFormat="1" applyFont="1" applyFill="1" applyBorder="1" applyAlignment="1">
      <alignment vertical="center"/>
    </xf>
    <xf numFmtId="43" fontId="8" fillId="0" borderId="13" xfId="49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43" fontId="7" fillId="33" borderId="59" xfId="49" applyFont="1" applyFill="1" applyBorder="1" applyAlignment="1">
      <alignment vertical="center"/>
    </xf>
    <xf numFmtId="2" fontId="8" fillId="0" borderId="16" xfId="49" applyNumberFormat="1" applyFont="1" applyFill="1" applyBorder="1" applyAlignment="1">
      <alignment horizontal="right" vertical="center"/>
    </xf>
    <xf numFmtId="43" fontId="8" fillId="0" borderId="16" xfId="49" applyNumberFormat="1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center" vertical="center" wrapText="1"/>
    </xf>
    <xf numFmtId="2" fontId="8" fillId="0" borderId="53" xfId="49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2" fontId="8" fillId="0" borderId="54" xfId="49" applyNumberFormat="1" applyFont="1" applyFill="1" applyBorder="1" applyAlignment="1">
      <alignment vertical="center"/>
    </xf>
    <xf numFmtId="2" fontId="8" fillId="0" borderId="60" xfId="49" applyNumberFormat="1" applyFont="1" applyFill="1" applyBorder="1" applyAlignment="1">
      <alignment vertical="center"/>
    </xf>
    <xf numFmtId="43" fontId="7" fillId="0" borderId="54" xfId="49" applyFont="1" applyFill="1" applyBorder="1" applyAlignment="1">
      <alignment vertical="center"/>
    </xf>
    <xf numFmtId="43" fontId="7" fillId="0" borderId="32" xfId="49" applyFont="1" applyFill="1" applyBorder="1" applyAlignment="1">
      <alignment vertical="center"/>
    </xf>
    <xf numFmtId="43" fontId="7" fillId="0" borderId="32" xfId="49" applyNumberFormat="1" applyFont="1" applyFill="1" applyBorder="1" applyAlignment="1">
      <alignment vertical="center"/>
    </xf>
    <xf numFmtId="2" fontId="7" fillId="0" borderId="32" xfId="49" applyNumberFormat="1" applyFont="1" applyFill="1" applyBorder="1" applyAlignment="1">
      <alignment vertical="center"/>
    </xf>
    <xf numFmtId="2" fontId="7" fillId="0" borderId="54" xfId="49" applyNumberFormat="1" applyFont="1" applyFill="1" applyBorder="1" applyAlignment="1">
      <alignment vertical="center"/>
    </xf>
    <xf numFmtId="43" fontId="7" fillId="0" borderId="59" xfId="49" applyFont="1" applyFill="1" applyBorder="1" applyAlignment="1">
      <alignment vertical="center"/>
    </xf>
    <xf numFmtId="43" fontId="7" fillId="0" borderId="33" xfId="49" applyNumberFormat="1" applyFont="1" applyFill="1" applyBorder="1" applyAlignment="1">
      <alignment vertical="center"/>
    </xf>
    <xf numFmtId="2" fontId="7" fillId="0" borderId="59" xfId="49" applyNumberFormat="1" applyFont="1" applyFill="1" applyBorder="1" applyAlignment="1">
      <alignment vertical="center"/>
    </xf>
    <xf numFmtId="0" fontId="8" fillId="0" borderId="3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7" fillId="33" borderId="50" xfId="49" applyNumberFormat="1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43" fontId="7" fillId="0" borderId="31" xfId="49" applyFont="1" applyFill="1" applyBorder="1" applyAlignment="1">
      <alignment vertical="center"/>
    </xf>
    <xf numFmtId="2" fontId="7" fillId="0" borderId="31" xfId="49" applyNumberFormat="1" applyFont="1" applyFill="1" applyBorder="1" applyAlignment="1">
      <alignment vertical="center"/>
    </xf>
    <xf numFmtId="43" fontId="7" fillId="0" borderId="31" xfId="49" applyNumberFormat="1" applyFont="1" applyFill="1" applyBorder="1" applyAlignment="1">
      <alignment vertical="center"/>
    </xf>
    <xf numFmtId="43" fontId="7" fillId="33" borderId="41" xfId="49" applyNumberFormat="1" applyFont="1" applyFill="1" applyBorder="1" applyAlignment="1">
      <alignment vertical="center"/>
    </xf>
    <xf numFmtId="2" fontId="3" fillId="0" borderId="0" xfId="49" applyNumberFormat="1" applyFont="1" applyFill="1" applyBorder="1" applyAlignment="1">
      <alignment vertical="center"/>
    </xf>
    <xf numFmtId="0" fontId="75" fillId="33" borderId="46" xfId="0" applyFont="1" applyFill="1" applyBorder="1" applyAlignment="1">
      <alignment horizontal="center"/>
    </xf>
    <xf numFmtId="0" fontId="77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5" fillId="0" borderId="28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43" fontId="0" fillId="0" borderId="54" xfId="0" applyNumberFormat="1" applyBorder="1" applyAlignment="1">
      <alignment horizontal="center"/>
    </xf>
    <xf numFmtId="183" fontId="80" fillId="0" borderId="46" xfId="0" applyNumberFormat="1" applyFont="1" applyFill="1" applyBorder="1" applyAlignment="1">
      <alignment horizontal="center"/>
    </xf>
    <xf numFmtId="183" fontId="80" fillId="0" borderId="61" xfId="0" applyNumberFormat="1" applyFont="1" applyFill="1" applyBorder="1" applyAlignment="1">
      <alignment horizontal="center"/>
    </xf>
    <xf numFmtId="183" fontId="80" fillId="0" borderId="62" xfId="0" applyNumberFormat="1" applyFont="1" applyFill="1" applyBorder="1" applyAlignment="1">
      <alignment horizontal="center"/>
    </xf>
    <xf numFmtId="183" fontId="80" fillId="0" borderId="63" xfId="0" applyNumberFormat="1" applyFont="1" applyFill="1" applyBorder="1" applyAlignment="1">
      <alignment horizontal="center"/>
    </xf>
    <xf numFmtId="14" fontId="0" fillId="0" borderId="52" xfId="0" applyNumberFormat="1" applyBorder="1" applyAlignment="1">
      <alignment horizontal="center"/>
    </xf>
    <xf numFmtId="43" fontId="0" fillId="0" borderId="59" xfId="0" applyNumberFormat="1" applyBorder="1" applyAlignment="1">
      <alignment horizontal="center"/>
    </xf>
    <xf numFmtId="14" fontId="0" fillId="0" borderId="51" xfId="0" applyNumberForma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8" fillId="0" borderId="16" xfId="34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34" xfId="0" applyFont="1" applyFill="1" applyBorder="1" applyAlignment="1">
      <alignment horizontal="left" vertical="center"/>
    </xf>
    <xf numFmtId="43" fontId="8" fillId="0" borderId="10" xfId="49" applyNumberFormat="1" applyFont="1" applyFill="1" applyBorder="1" applyAlignment="1">
      <alignment horizontal="right" vertical="center" wrapText="1"/>
    </xf>
    <xf numFmtId="43" fontId="8" fillId="0" borderId="10" xfId="52" applyNumberFormat="1" applyFont="1" applyFill="1" applyBorder="1" applyAlignment="1">
      <alignment vertical="center"/>
    </xf>
    <xf numFmtId="0" fontId="13" fillId="0" borderId="2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43" fontId="8" fillId="0" borderId="32" xfId="49" applyFont="1" applyFill="1" applyBorder="1" applyAlignment="1">
      <alignment horizontal="right" vertical="center"/>
    </xf>
    <xf numFmtId="43" fontId="8" fillId="0" borderId="38" xfId="49" applyFont="1" applyFill="1" applyBorder="1" applyAlignment="1">
      <alignment horizontal="right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43" fontId="7" fillId="33" borderId="58" xfId="49" applyFont="1" applyFill="1" applyBorder="1" applyAlignment="1">
      <alignment vertical="center"/>
    </xf>
    <xf numFmtId="43" fontId="8" fillId="0" borderId="60" xfId="49" applyFont="1" applyFill="1" applyBorder="1" applyAlignment="1">
      <alignment vertical="center"/>
    </xf>
    <xf numFmtId="2" fontId="7" fillId="33" borderId="58" xfId="49" applyNumberFormat="1" applyFont="1" applyFill="1" applyBorder="1" applyAlignment="1">
      <alignment vertical="center"/>
    </xf>
    <xf numFmtId="43" fontId="7" fillId="0" borderId="0" xfId="49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2" fontId="8" fillId="0" borderId="56" xfId="49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0" fontId="27" fillId="0" borderId="10" xfId="55" applyFont="1" applyFill="1" applyBorder="1" applyAlignment="1">
      <alignment horizontal="left" vertical="center"/>
      <protection/>
    </xf>
    <xf numFmtId="0" fontId="21" fillId="0" borderId="24" xfId="0" applyFont="1" applyFill="1" applyBorder="1" applyAlignment="1">
      <alignment vertical="center"/>
    </xf>
    <xf numFmtId="43" fontId="7" fillId="0" borderId="38" xfId="49" applyFont="1" applyFill="1" applyBorder="1" applyAlignment="1">
      <alignment vertical="center"/>
    </xf>
    <xf numFmtId="43" fontId="7" fillId="0" borderId="49" xfId="49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43" fontId="0" fillId="0" borderId="43" xfId="0" applyNumberFormat="1" applyBorder="1" applyAlignment="1">
      <alignment horizontal="center"/>
    </xf>
    <xf numFmtId="43" fontId="0" fillId="0" borderId="32" xfId="0" applyNumberFormat="1" applyBorder="1" applyAlignment="1">
      <alignment horizontal="center"/>
    </xf>
    <xf numFmtId="43" fontId="0" fillId="0" borderId="51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left" vertical="center"/>
    </xf>
    <xf numFmtId="14" fontId="0" fillId="0" borderId="64" xfId="0" applyNumberFormat="1" applyBorder="1" applyAlignment="1">
      <alignment horizontal="center"/>
    </xf>
    <xf numFmtId="14" fontId="0" fillId="0" borderId="65" xfId="0" applyNumberFormat="1" applyBorder="1" applyAlignment="1">
      <alignment horizontal="center"/>
    </xf>
    <xf numFmtId="14" fontId="0" fillId="0" borderId="64" xfId="0" applyNumberFormat="1" applyFill="1" applyBorder="1" applyAlignment="1">
      <alignment horizontal="center"/>
    </xf>
    <xf numFmtId="43" fontId="0" fillId="0" borderId="64" xfId="52" applyNumberFormat="1" applyFont="1" applyBorder="1" applyAlignment="1">
      <alignment horizontal="center"/>
    </xf>
    <xf numFmtId="43" fontId="75" fillId="0" borderId="64" xfId="0" applyNumberFormat="1" applyFont="1" applyBorder="1" applyAlignment="1">
      <alignment horizontal="center"/>
    </xf>
    <xf numFmtId="14" fontId="0" fillId="0" borderId="65" xfId="0" applyNumberFormat="1" applyFill="1" applyBorder="1" applyAlignment="1">
      <alignment horizontal="center"/>
    </xf>
    <xf numFmtId="0" fontId="75" fillId="33" borderId="46" xfId="0" applyFont="1" applyFill="1" applyBorder="1" applyAlignment="1">
      <alignment horizontal="center"/>
    </xf>
    <xf numFmtId="9" fontId="0" fillId="0" borderId="64" xfId="0" applyNumberFormat="1" applyBorder="1" applyAlignment="1">
      <alignment horizontal="center"/>
    </xf>
    <xf numFmtId="43" fontId="0" fillId="0" borderId="64" xfId="0" applyNumberFormat="1" applyFill="1" applyBorder="1" applyAlignment="1">
      <alignment horizontal="center"/>
    </xf>
    <xf numFmtId="43" fontId="0" fillId="0" borderId="65" xfId="0" applyNumberFormat="1" applyFill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0" fontId="2" fillId="0" borderId="32" xfId="0" applyFont="1" applyFill="1" applyBorder="1" applyAlignment="1">
      <alignment horizontal="left" vertical="center" wrapText="1"/>
    </xf>
    <xf numFmtId="43" fontId="0" fillId="35" borderId="51" xfId="0" applyNumberFormat="1" applyFill="1" applyBorder="1" applyAlignment="1">
      <alignment horizontal="center"/>
    </xf>
    <xf numFmtId="1" fontId="0" fillId="0" borderId="65" xfId="0" applyNumberFormat="1" applyBorder="1" applyAlignment="1">
      <alignment horizontal="center"/>
    </xf>
    <xf numFmtId="0" fontId="0" fillId="0" borderId="51" xfId="0" applyBorder="1" applyAlignment="1">
      <alignment horizontal="center" wrapText="1"/>
    </xf>
    <xf numFmtId="0" fontId="3" fillId="0" borderId="29" xfId="0" applyFont="1" applyFill="1" applyBorder="1" applyAlignment="1">
      <alignment vertical="center" wrapText="1"/>
    </xf>
    <xf numFmtId="2" fontId="3" fillId="0" borderId="13" xfId="49" applyNumberFormat="1" applyFont="1" applyFill="1" applyBorder="1" applyAlignment="1">
      <alignment horizontal="right" vertical="center" wrapText="1"/>
    </xf>
    <xf numFmtId="43" fontId="3" fillId="0" borderId="10" xfId="49" applyNumberFormat="1" applyFont="1" applyFill="1" applyBorder="1" applyAlignment="1">
      <alignment horizontal="right" vertical="center" wrapText="1"/>
    </xf>
    <xf numFmtId="43" fontId="4" fillId="33" borderId="41" xfId="49" applyFont="1" applyFill="1" applyBorder="1" applyAlignment="1">
      <alignment vertical="center"/>
    </xf>
    <xf numFmtId="43" fontId="4" fillId="33" borderId="33" xfId="49" applyFont="1" applyFill="1" applyBorder="1" applyAlignment="1">
      <alignment vertical="center"/>
    </xf>
    <xf numFmtId="2" fontId="4" fillId="33" borderId="55" xfId="49" applyNumberFormat="1" applyFont="1" applyFill="1" applyBorder="1" applyAlignment="1">
      <alignment vertical="center"/>
    </xf>
    <xf numFmtId="2" fontId="3" fillId="33" borderId="45" xfId="49" applyNumberFormat="1" applyFont="1" applyFill="1" applyBorder="1" applyAlignment="1">
      <alignment vertical="center"/>
    </xf>
    <xf numFmtId="43" fontId="3" fillId="0" borderId="44" xfId="49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4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43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43" fontId="78" fillId="33" borderId="59" xfId="0" applyNumberFormat="1" applyFont="1" applyFill="1" applyBorder="1" applyAlignment="1">
      <alignment horizontal="center"/>
    </xf>
    <xf numFmtId="43" fontId="0" fillId="0" borderId="65" xfId="52" applyNumberFormat="1" applyFont="1" applyBorder="1" applyAlignment="1">
      <alignment horizontal="center"/>
    </xf>
    <xf numFmtId="43" fontId="75" fillId="0" borderId="65" xfId="0" applyNumberFormat="1" applyFont="1" applyBorder="1" applyAlignment="1">
      <alignment horizontal="center"/>
    </xf>
    <xf numFmtId="9" fontId="0" fillId="0" borderId="65" xfId="0" applyNumberFormat="1" applyBorder="1" applyAlignment="1">
      <alignment horizontal="center"/>
    </xf>
    <xf numFmtId="0" fontId="2" fillId="36" borderId="0" xfId="0" applyFont="1" applyFill="1" applyBorder="1" applyAlignment="1">
      <alignment horizontal="center" vertical="center"/>
    </xf>
    <xf numFmtId="43" fontId="0" fillId="35" borderId="0" xfId="0" applyNumberFormat="1" applyFill="1" applyBorder="1" applyAlignment="1">
      <alignment horizontal="center"/>
    </xf>
    <xf numFmtId="43" fontId="0" fillId="0" borderId="0" xfId="52" applyNumberFormat="1" applyFont="1" applyBorder="1" applyAlignment="1">
      <alignment horizontal="center"/>
    </xf>
    <xf numFmtId="43" fontId="75" fillId="0" borderId="0" xfId="0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75" fillId="0" borderId="0" xfId="0" applyFont="1" applyBorder="1" applyAlignment="1">
      <alignment horizontal="center"/>
    </xf>
    <xf numFmtId="0" fontId="75" fillId="0" borderId="0" xfId="0" applyFont="1" applyBorder="1" applyAlignment="1">
      <alignment horizontal="right"/>
    </xf>
    <xf numFmtId="43" fontId="81" fillId="0" borderId="0" xfId="0" applyNumberFormat="1" applyFont="1" applyBorder="1" applyAlignment="1">
      <alignment horizontal="center"/>
    </xf>
    <xf numFmtId="0" fontId="27" fillId="0" borderId="35" xfId="0" applyFont="1" applyFill="1" applyBorder="1" applyAlignment="1">
      <alignment vertical="center"/>
    </xf>
    <xf numFmtId="0" fontId="27" fillId="0" borderId="34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43" fontId="78" fillId="33" borderId="47" xfId="0" applyNumberFormat="1" applyFont="1" applyFill="1" applyBorder="1" applyAlignment="1">
      <alignment horizontal="center"/>
    </xf>
    <xf numFmtId="0" fontId="0" fillId="0" borderId="32" xfId="0" applyBorder="1" applyAlignment="1">
      <alignment/>
    </xf>
    <xf numFmtId="0" fontId="82" fillId="0" borderId="15" xfId="0" applyFont="1" applyBorder="1" applyAlignment="1">
      <alignment horizontal="center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vertical="center"/>
    </xf>
    <xf numFmtId="43" fontId="3" fillId="0" borderId="32" xfId="49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vertical="center"/>
    </xf>
    <xf numFmtId="43" fontId="3" fillId="0" borderId="32" xfId="49" applyNumberFormat="1" applyFont="1" applyFill="1" applyBorder="1" applyAlignment="1">
      <alignment horizontal="right" vertical="center"/>
    </xf>
    <xf numFmtId="2" fontId="3" fillId="0" borderId="32" xfId="49" applyNumberFormat="1" applyFont="1" applyFill="1" applyBorder="1" applyAlignment="1">
      <alignment horizontal="right" vertical="center" wrapText="1"/>
    </xf>
    <xf numFmtId="43" fontId="3" fillId="0" borderId="32" xfId="49" applyNumberFormat="1" applyFont="1" applyFill="1" applyBorder="1" applyAlignment="1">
      <alignment horizontal="right" vertical="center" wrapText="1"/>
    </xf>
    <xf numFmtId="0" fontId="3" fillId="0" borderId="42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vertical="center"/>
    </xf>
    <xf numFmtId="43" fontId="3" fillId="0" borderId="40" xfId="49" applyFont="1" applyFill="1" applyBorder="1" applyAlignment="1">
      <alignment horizontal="right" vertical="center" wrapText="1"/>
    </xf>
    <xf numFmtId="0" fontId="0" fillId="0" borderId="40" xfId="0" applyBorder="1" applyAlignment="1">
      <alignment/>
    </xf>
    <xf numFmtId="0" fontId="0" fillId="0" borderId="44" xfId="0" applyBorder="1" applyAlignment="1">
      <alignment/>
    </xf>
    <xf numFmtId="0" fontId="3" fillId="0" borderId="31" xfId="0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43" fontId="3" fillId="0" borderId="38" xfId="49" applyNumberFormat="1" applyFont="1" applyFill="1" applyBorder="1" applyAlignment="1">
      <alignment horizontal="right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vertical="center"/>
    </xf>
    <xf numFmtId="43" fontId="3" fillId="0" borderId="33" xfId="49" applyFont="1" applyFill="1" applyBorder="1" applyAlignment="1">
      <alignment horizontal="right" vertical="center" wrapText="1"/>
    </xf>
    <xf numFmtId="0" fontId="0" fillId="0" borderId="33" xfId="0" applyBorder="1" applyAlignment="1">
      <alignment/>
    </xf>
    <xf numFmtId="0" fontId="0" fillId="0" borderId="45" xfId="0" applyBorder="1" applyAlignment="1">
      <alignment/>
    </xf>
    <xf numFmtId="0" fontId="82" fillId="0" borderId="14" xfId="0" applyFont="1" applyBorder="1" applyAlignment="1">
      <alignment horizontal="center"/>
    </xf>
    <xf numFmtId="0" fontId="82" fillId="0" borderId="23" xfId="0" applyFont="1" applyBorder="1" applyAlignment="1">
      <alignment horizontal="center"/>
    </xf>
    <xf numFmtId="8" fontId="0" fillId="0" borderId="0" xfId="0" applyNumberFormat="1" applyAlignment="1">
      <alignment/>
    </xf>
    <xf numFmtId="8" fontId="83" fillId="0" borderId="47" xfId="0" applyNumberFormat="1" applyFont="1" applyBorder="1" applyAlignment="1">
      <alignment horizontal="center" vertical="center" wrapText="1"/>
    </xf>
    <xf numFmtId="8" fontId="83" fillId="0" borderId="22" xfId="0" applyNumberFormat="1" applyFont="1" applyBorder="1" applyAlignment="1">
      <alignment horizontal="center" vertical="center" wrapText="1"/>
    </xf>
    <xf numFmtId="43" fontId="3" fillId="0" borderId="43" xfId="49" applyNumberFormat="1" applyFont="1" applyFill="1" applyBorder="1" applyAlignment="1">
      <alignment vertical="center"/>
    </xf>
    <xf numFmtId="43" fontId="3" fillId="0" borderId="39" xfId="49" applyNumberFormat="1" applyFont="1" applyFill="1" applyBorder="1" applyAlignment="1">
      <alignment vertical="center"/>
    </xf>
    <xf numFmtId="43" fontId="4" fillId="33" borderId="55" xfId="49" applyNumberFormat="1" applyFont="1" applyFill="1" applyBorder="1" applyAlignment="1">
      <alignment vertical="center"/>
    </xf>
    <xf numFmtId="2" fontId="8" fillId="0" borderId="42" xfId="58" applyNumberFormat="1" applyFont="1" applyFill="1" applyBorder="1" applyAlignment="1">
      <alignment vertical="center"/>
    </xf>
    <xf numFmtId="2" fontId="8" fillId="0" borderId="40" xfId="58" applyNumberFormat="1" applyFont="1" applyFill="1" applyBorder="1" applyAlignment="1">
      <alignment vertical="center"/>
    </xf>
    <xf numFmtId="2" fontId="8" fillId="0" borderId="31" xfId="58" applyNumberFormat="1" applyFont="1" applyFill="1" applyBorder="1" applyAlignment="1">
      <alignment vertical="center"/>
    </xf>
    <xf numFmtId="2" fontId="8" fillId="0" borderId="32" xfId="58" applyNumberFormat="1" applyFont="1" applyFill="1" applyBorder="1" applyAlignment="1">
      <alignment vertical="center"/>
    </xf>
    <xf numFmtId="2" fontId="7" fillId="33" borderId="41" xfId="58" applyNumberFormat="1" applyFont="1" applyFill="1" applyBorder="1" applyAlignment="1">
      <alignment vertical="center"/>
    </xf>
    <xf numFmtId="2" fontId="7" fillId="33" borderId="33" xfId="58" applyNumberFormat="1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43" fontId="7" fillId="0" borderId="39" xfId="49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2" fontId="10" fillId="0" borderId="39" xfId="49" applyNumberFormat="1" applyFont="1" applyFill="1" applyBorder="1" applyAlignment="1">
      <alignment vertical="center"/>
    </xf>
    <xf numFmtId="2" fontId="12" fillId="0" borderId="55" xfId="49" applyNumberFormat="1" applyFont="1" applyFill="1" applyBorder="1" applyAlignment="1">
      <alignment vertical="center"/>
    </xf>
    <xf numFmtId="43" fontId="8" fillId="0" borderId="11" xfId="49" applyFont="1" applyFill="1" applyBorder="1" applyAlignment="1">
      <alignment horizontal="right" vertical="center"/>
    </xf>
    <xf numFmtId="43" fontId="8" fillId="0" borderId="39" xfId="49" applyFont="1" applyFill="1" applyBorder="1" applyAlignment="1">
      <alignment horizontal="right" vertical="center"/>
    </xf>
    <xf numFmtId="2" fontId="7" fillId="0" borderId="55" xfId="49" applyNumberFormat="1" applyFont="1" applyFill="1" applyBorder="1" applyAlignment="1">
      <alignment vertical="center"/>
    </xf>
    <xf numFmtId="2" fontId="24" fillId="33" borderId="33" xfId="49" applyNumberFormat="1" applyFont="1" applyFill="1" applyBorder="1" applyAlignment="1">
      <alignment vertical="center"/>
    </xf>
    <xf numFmtId="43" fontId="8" fillId="0" borderId="53" xfId="49" applyNumberFormat="1" applyFont="1" applyFill="1" applyBorder="1" applyAlignment="1">
      <alignment vertical="center"/>
    </xf>
    <xf numFmtId="43" fontId="8" fillId="0" borderId="31" xfId="49" applyNumberFormat="1" applyFont="1" applyFill="1" applyBorder="1" applyAlignment="1">
      <alignment vertical="center"/>
    </xf>
    <xf numFmtId="43" fontId="7" fillId="0" borderId="54" xfId="49" applyNumberFormat="1" applyFont="1" applyFill="1" applyBorder="1" applyAlignment="1">
      <alignment vertical="center"/>
    </xf>
    <xf numFmtId="43" fontId="7" fillId="33" borderId="59" xfId="49" applyNumberFormat="1" applyFont="1" applyFill="1" applyBorder="1" applyAlignment="1">
      <alignment vertical="center"/>
    </xf>
    <xf numFmtId="43" fontId="7" fillId="34" borderId="41" xfId="49" applyNumberFormat="1" applyFont="1" applyFill="1" applyBorder="1" applyAlignment="1">
      <alignment vertical="center"/>
    </xf>
    <xf numFmtId="43" fontId="7" fillId="34" borderId="33" xfId="49" applyNumberFormat="1" applyFont="1" applyFill="1" applyBorder="1" applyAlignment="1">
      <alignment vertical="center"/>
    </xf>
    <xf numFmtId="0" fontId="17" fillId="0" borderId="29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/>
    </xf>
    <xf numFmtId="0" fontId="17" fillId="0" borderId="29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3" fontId="8" fillId="0" borderId="54" xfId="49" applyNumberFormat="1" applyFont="1" applyFill="1" applyBorder="1" applyAlignment="1">
      <alignment vertical="center"/>
    </xf>
    <xf numFmtId="43" fontId="2" fillId="0" borderId="10" xfId="49" applyFont="1" applyFill="1" applyBorder="1" applyAlignment="1">
      <alignment vertical="center"/>
    </xf>
    <xf numFmtId="43" fontId="2" fillId="0" borderId="10" xfId="49" applyFont="1" applyFill="1" applyBorder="1" applyAlignment="1">
      <alignment horizontal="right" vertical="center"/>
    </xf>
    <xf numFmtId="43" fontId="2" fillId="0" borderId="10" xfId="49" applyFont="1" applyFill="1" applyBorder="1" applyAlignment="1">
      <alignment horizontal="right" vertical="center" wrapText="1"/>
    </xf>
    <xf numFmtId="43" fontId="25" fillId="0" borderId="10" xfId="49" applyFont="1" applyFill="1" applyBorder="1" applyAlignment="1">
      <alignment horizontal="center" vertical="center"/>
    </xf>
    <xf numFmtId="43" fontId="75" fillId="0" borderId="0" xfId="0" applyNumberFormat="1" applyFont="1" applyAlignment="1">
      <alignment/>
    </xf>
    <xf numFmtId="43" fontId="8" fillId="0" borderId="53" xfId="52" applyNumberFormat="1" applyFont="1" applyFill="1" applyBorder="1" applyAlignment="1">
      <alignment vertical="center"/>
    </xf>
    <xf numFmtId="43" fontId="8" fillId="0" borderId="40" xfId="52" applyNumberFormat="1" applyFont="1" applyFill="1" applyBorder="1" applyAlignment="1">
      <alignment vertical="center"/>
    </xf>
    <xf numFmtId="0" fontId="29" fillId="0" borderId="35" xfId="0" applyFont="1" applyFill="1" applyBorder="1" applyAlignment="1">
      <alignment vertical="center"/>
    </xf>
    <xf numFmtId="43" fontId="3" fillId="0" borderId="38" xfId="49" applyNumberFormat="1" applyFont="1" applyFill="1" applyBorder="1" applyAlignment="1">
      <alignment vertical="center"/>
    </xf>
    <xf numFmtId="43" fontId="4" fillId="33" borderId="45" xfId="49" applyNumberFormat="1" applyFont="1" applyFill="1" applyBorder="1" applyAlignment="1">
      <alignment vertical="center"/>
    </xf>
    <xf numFmtId="2" fontId="3" fillId="0" borderId="40" xfId="49" applyNumberFormat="1" applyFont="1" applyFill="1" applyBorder="1" applyAlignment="1">
      <alignment vertical="center"/>
    </xf>
    <xf numFmtId="2" fontId="3" fillId="0" borderId="32" xfId="49" applyNumberFormat="1" applyFont="1" applyFill="1" applyBorder="1" applyAlignment="1">
      <alignment vertical="center"/>
    </xf>
    <xf numFmtId="2" fontId="4" fillId="33" borderId="33" xfId="49" applyNumberFormat="1" applyFont="1" applyFill="1" applyBorder="1" applyAlignment="1">
      <alignment vertical="center"/>
    </xf>
    <xf numFmtId="43" fontId="8" fillId="0" borderId="42" xfId="52" applyNumberFormat="1" applyFont="1" applyFill="1" applyBorder="1" applyAlignment="1">
      <alignment vertical="center"/>
    </xf>
    <xf numFmtId="43" fontId="7" fillId="0" borderId="31" xfId="52" applyNumberFormat="1" applyFont="1" applyFill="1" applyBorder="1" applyAlignment="1">
      <alignment vertical="center"/>
    </xf>
    <xf numFmtId="43" fontId="7" fillId="0" borderId="32" xfId="52" applyNumberFormat="1" applyFont="1" applyFill="1" applyBorder="1" applyAlignment="1">
      <alignment vertical="center"/>
    </xf>
    <xf numFmtId="43" fontId="7" fillId="33" borderId="41" xfId="52" applyNumberFormat="1" applyFont="1" applyFill="1" applyBorder="1" applyAlignment="1">
      <alignment vertical="center"/>
    </xf>
    <xf numFmtId="43" fontId="7" fillId="33" borderId="33" xfId="52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3" fontId="0" fillId="37" borderId="55" xfId="0" applyNumberFormat="1" applyFill="1" applyBorder="1" applyAlignment="1">
      <alignment horizontal="center"/>
    </xf>
    <xf numFmtId="43" fontId="8" fillId="0" borderId="11" xfId="49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43" fontId="7" fillId="0" borderId="66" xfId="49" applyFont="1" applyFill="1" applyBorder="1" applyAlignment="1">
      <alignment horizontal="center" vertical="center"/>
    </xf>
    <xf numFmtId="43" fontId="7" fillId="0" borderId="11" xfId="49" applyFont="1" applyFill="1" applyBorder="1" applyAlignment="1">
      <alignment horizontal="center" vertical="center"/>
    </xf>
    <xf numFmtId="43" fontId="8" fillId="0" borderId="67" xfId="49" applyFont="1" applyFill="1" applyBorder="1" applyAlignment="1">
      <alignment vertical="center"/>
    </xf>
    <xf numFmtId="2" fontId="8" fillId="0" borderId="43" xfId="52" applyNumberFormat="1" applyFont="1" applyFill="1" applyBorder="1" applyAlignment="1">
      <alignment vertical="center"/>
    </xf>
    <xf numFmtId="43" fontId="8" fillId="0" borderId="68" xfId="49" applyFont="1" applyFill="1" applyBorder="1" applyAlignment="1">
      <alignment vertical="center"/>
    </xf>
    <xf numFmtId="43" fontId="8" fillId="0" borderId="69" xfId="49" applyFont="1" applyFill="1" applyBorder="1" applyAlignment="1">
      <alignment vertical="center"/>
    </xf>
    <xf numFmtId="43" fontId="17" fillId="0" borderId="69" xfId="49" applyNumberFormat="1" applyFont="1" applyFill="1" applyBorder="1" applyAlignment="1">
      <alignment vertical="center"/>
    </xf>
    <xf numFmtId="2" fontId="17" fillId="0" borderId="69" xfId="49" applyNumberFormat="1" applyFont="1" applyFill="1" applyBorder="1" applyAlignment="1">
      <alignment vertical="center"/>
    </xf>
    <xf numFmtId="2" fontId="8" fillId="0" borderId="70" xfId="49" applyNumberFormat="1" applyFont="1" applyFill="1" applyBorder="1" applyAlignment="1">
      <alignment vertical="center"/>
    </xf>
    <xf numFmtId="3" fontId="8" fillId="0" borderId="34" xfId="0" applyNumberFormat="1" applyFont="1" applyFill="1" applyBorder="1" applyAlignment="1">
      <alignment horizontal="center" vertical="center"/>
    </xf>
    <xf numFmtId="43" fontId="8" fillId="0" borderId="67" xfId="49" applyFont="1" applyFill="1" applyBorder="1" applyAlignment="1">
      <alignment horizontal="right" vertical="center"/>
    </xf>
    <xf numFmtId="3" fontId="8" fillId="0" borderId="27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43" fontId="8" fillId="0" borderId="0" xfId="49" applyFont="1" applyFill="1" applyBorder="1" applyAlignment="1">
      <alignment vertical="center"/>
    </xf>
    <xf numFmtId="43" fontId="8" fillId="0" borderId="0" xfId="49" applyFont="1" applyFill="1" applyBorder="1" applyAlignment="1">
      <alignment horizontal="right" vertical="center"/>
    </xf>
    <xf numFmtId="43" fontId="8" fillId="0" borderId="0" xfId="49" applyFont="1" applyFill="1" applyBorder="1" applyAlignment="1">
      <alignment horizontal="right" vertical="center" wrapText="1"/>
    </xf>
    <xf numFmtId="43" fontId="7" fillId="33" borderId="50" xfId="49" applyFont="1" applyFill="1" applyBorder="1" applyAlignment="1">
      <alignment vertical="center"/>
    </xf>
    <xf numFmtId="0" fontId="61" fillId="22" borderId="2" xfId="35" applyAlignment="1">
      <alignment/>
    </xf>
    <xf numFmtId="4" fontId="0" fillId="0" borderId="0" xfId="0" applyNumberFormat="1" applyAlignment="1">
      <alignment/>
    </xf>
    <xf numFmtId="4" fontId="75" fillId="0" borderId="47" xfId="0" applyNumberFormat="1" applyFont="1" applyBorder="1" applyAlignment="1">
      <alignment horizontal="right" vertical="center" wrapText="1"/>
    </xf>
    <xf numFmtId="4" fontId="75" fillId="0" borderId="22" xfId="0" applyNumberFormat="1" applyFont="1" applyBorder="1" applyAlignment="1">
      <alignment horizontal="right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4" fillId="0" borderId="0" xfId="55" applyFont="1" applyFill="1" applyAlignment="1">
      <alignment horizontal="center" vertical="center"/>
      <protection/>
    </xf>
    <xf numFmtId="0" fontId="8" fillId="0" borderId="16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1" fillId="0" borderId="15" xfId="55" applyFont="1" applyFill="1" applyBorder="1" applyAlignment="1">
      <alignment horizontal="center" vertical="center" wrapText="1"/>
      <protection/>
    </xf>
    <xf numFmtId="0" fontId="11" fillId="0" borderId="29" xfId="55" applyFont="1" applyFill="1" applyBorder="1" applyAlignment="1">
      <alignment horizontal="center" vertical="center" wrapText="1"/>
      <protection/>
    </xf>
    <xf numFmtId="0" fontId="11" fillId="0" borderId="23" xfId="55" applyFont="1" applyFill="1" applyBorder="1" applyAlignment="1">
      <alignment horizontal="center" vertical="center"/>
      <protection/>
    </xf>
    <xf numFmtId="0" fontId="11" fillId="0" borderId="25" xfId="55" applyFont="1" applyFill="1" applyBorder="1" applyAlignment="1">
      <alignment horizontal="center" vertical="center"/>
      <protection/>
    </xf>
    <xf numFmtId="0" fontId="4" fillId="0" borderId="35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34" xfId="55" applyFont="1" applyFill="1" applyBorder="1" applyAlignment="1">
      <alignment horizontal="left" vertical="center"/>
      <protection/>
    </xf>
    <xf numFmtId="0" fontId="7" fillId="0" borderId="46" xfId="55" applyFont="1" applyFill="1" applyBorder="1" applyAlignment="1">
      <alignment horizontal="center" vertical="center"/>
      <protection/>
    </xf>
    <xf numFmtId="0" fontId="7" fillId="0" borderId="71" xfId="55" applyFont="1" applyFill="1" applyBorder="1" applyAlignment="1">
      <alignment horizontal="center" vertical="center"/>
      <protection/>
    </xf>
    <xf numFmtId="0" fontId="17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35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8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0" fillId="0" borderId="35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34" xfId="0" applyFont="1" applyFill="1" applyBorder="1" applyAlignment="1">
      <alignment vertical="center"/>
    </xf>
    <xf numFmtId="0" fontId="8" fillId="0" borderId="16" xfId="34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left" vertical="center" wrapText="1"/>
    </xf>
    <xf numFmtId="0" fontId="12" fillId="0" borderId="17" xfId="55" applyFont="1" applyFill="1" applyBorder="1" applyAlignment="1">
      <alignment horizontal="center" vertical="center"/>
      <protection/>
    </xf>
    <xf numFmtId="0" fontId="12" fillId="0" borderId="26" xfId="55" applyFont="1" applyFill="1" applyBorder="1" applyAlignment="1">
      <alignment horizontal="center" vertical="center"/>
      <protection/>
    </xf>
    <xf numFmtId="0" fontId="12" fillId="0" borderId="19" xfId="55" applyFont="1" applyFill="1" applyBorder="1" applyAlignment="1">
      <alignment horizontal="center" vertical="center"/>
      <protection/>
    </xf>
    <xf numFmtId="0" fontId="12" fillId="0" borderId="27" xfId="55" applyFont="1" applyFill="1" applyBorder="1" applyAlignment="1">
      <alignment horizontal="center" vertical="center"/>
      <protection/>
    </xf>
    <xf numFmtId="0" fontId="20" fillId="0" borderId="3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left" vertical="center"/>
    </xf>
    <xf numFmtId="0" fontId="18" fillId="0" borderId="35" xfId="55" applyFont="1" applyFill="1" applyBorder="1" applyAlignment="1">
      <alignment horizontal="left" vertical="center"/>
      <protection/>
    </xf>
    <xf numFmtId="0" fontId="18" fillId="0" borderId="0" xfId="55" applyFont="1" applyFill="1" applyBorder="1" applyAlignment="1">
      <alignment horizontal="left" vertical="center"/>
      <protection/>
    </xf>
    <xf numFmtId="0" fontId="18" fillId="0" borderId="34" xfId="55" applyFont="1" applyFill="1" applyBorder="1" applyAlignment="1">
      <alignment horizontal="left" vertical="center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0" borderId="28" xfId="34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left" vertical="center"/>
    </xf>
    <xf numFmtId="0" fontId="20" fillId="0" borderId="18" xfId="0" applyFont="1" applyFill="1" applyBorder="1" applyAlignment="1">
      <alignment horizontal="left" vertical="center"/>
    </xf>
    <xf numFmtId="0" fontId="20" fillId="0" borderId="26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 wrapText="1"/>
    </xf>
    <xf numFmtId="0" fontId="4" fillId="0" borderId="34" xfId="55" applyFont="1" applyFill="1" applyBorder="1" applyAlignment="1">
      <alignment horizontal="center" vertical="center"/>
      <protection/>
    </xf>
    <xf numFmtId="0" fontId="12" fillId="0" borderId="15" xfId="55" applyFont="1" applyFill="1" applyBorder="1" applyAlignment="1">
      <alignment horizontal="center" vertical="center" wrapText="1"/>
      <protection/>
    </xf>
    <xf numFmtId="0" fontId="12" fillId="0" borderId="29" xfId="55" applyFont="1" applyFill="1" applyBorder="1" applyAlignment="1">
      <alignment horizontal="center" vertical="center" wrapText="1"/>
      <protection/>
    </xf>
    <xf numFmtId="0" fontId="78" fillId="0" borderId="59" xfId="0" applyFont="1" applyBorder="1" applyAlignment="1">
      <alignment horizontal="right"/>
    </xf>
    <xf numFmtId="0" fontId="78" fillId="0" borderId="50" xfId="0" applyFont="1" applyBorder="1" applyAlignment="1">
      <alignment horizontal="right"/>
    </xf>
    <xf numFmtId="0" fontId="78" fillId="0" borderId="58" xfId="0" applyFont="1" applyBorder="1" applyAlignment="1">
      <alignment horizontal="right"/>
    </xf>
    <xf numFmtId="2" fontId="78" fillId="0" borderId="33" xfId="0" applyNumberFormat="1" applyFont="1" applyBorder="1" applyAlignment="1">
      <alignment horizontal="right"/>
    </xf>
    <xf numFmtId="2" fontId="78" fillId="0" borderId="45" xfId="0" applyNumberFormat="1" applyFont="1" applyBorder="1" applyAlignment="1">
      <alignment horizontal="right"/>
    </xf>
    <xf numFmtId="0" fontId="75" fillId="34" borderId="46" xfId="0" applyFont="1" applyFill="1" applyBorder="1" applyAlignment="1">
      <alignment horizontal="center"/>
    </xf>
    <xf numFmtId="0" fontId="75" fillId="34" borderId="48" xfId="0" applyFont="1" applyFill="1" applyBorder="1" applyAlignment="1">
      <alignment horizontal="center"/>
    </xf>
    <xf numFmtId="0" fontId="75" fillId="34" borderId="71" xfId="0" applyFont="1" applyFill="1" applyBorder="1" applyAlignment="1">
      <alignment horizontal="center"/>
    </xf>
    <xf numFmtId="2" fontId="0" fillId="0" borderId="43" xfId="0" applyNumberFormat="1" applyBorder="1" applyAlignment="1">
      <alignment horizontal="right"/>
    </xf>
    <xf numFmtId="2" fontId="0" fillId="0" borderId="60" xfId="0" applyNumberFormat="1" applyBorder="1" applyAlignment="1">
      <alignment horizontal="right"/>
    </xf>
    <xf numFmtId="2" fontId="0" fillId="0" borderId="56" xfId="0" applyNumberFormat="1" applyBorder="1" applyAlignment="1">
      <alignment horizontal="right"/>
    </xf>
    <xf numFmtId="43" fontId="0" fillId="0" borderId="39" xfId="0" applyNumberFormat="1" applyBorder="1" applyAlignment="1">
      <alignment horizontal="right"/>
    </xf>
    <xf numFmtId="43" fontId="0" fillId="0" borderId="49" xfId="0" applyNumberFormat="1" applyBorder="1" applyAlignment="1">
      <alignment horizontal="right"/>
    </xf>
    <xf numFmtId="43" fontId="0" fillId="0" borderId="57" xfId="0" applyNumberFormat="1" applyBorder="1" applyAlignment="1">
      <alignment horizontal="right"/>
    </xf>
    <xf numFmtId="2" fontId="0" fillId="0" borderId="39" xfId="0" applyNumberFormat="1" applyBorder="1" applyAlignment="1">
      <alignment horizontal="right"/>
    </xf>
    <xf numFmtId="2" fontId="0" fillId="0" borderId="49" xfId="0" applyNumberFormat="1" applyBorder="1" applyAlignment="1">
      <alignment horizontal="right"/>
    </xf>
    <xf numFmtId="2" fontId="0" fillId="0" borderId="57" xfId="0" applyNumberFormat="1" applyBorder="1" applyAlignment="1">
      <alignment horizontal="right"/>
    </xf>
    <xf numFmtId="0" fontId="75" fillId="0" borderId="31" xfId="0" applyFont="1" applyBorder="1" applyAlignment="1">
      <alignment horizontal="left"/>
    </xf>
    <xf numFmtId="0" fontId="75" fillId="0" borderId="32" xfId="0" applyFont="1" applyBorder="1" applyAlignment="1">
      <alignment horizontal="left"/>
    </xf>
    <xf numFmtId="2" fontId="0" fillId="0" borderId="69" xfId="0" applyNumberFormat="1" applyBorder="1" applyAlignment="1">
      <alignment horizontal="right"/>
    </xf>
    <xf numFmtId="2" fontId="0" fillId="0" borderId="70" xfId="0" applyNumberFormat="1" applyBorder="1" applyAlignment="1">
      <alignment horizontal="right"/>
    </xf>
    <xf numFmtId="0" fontId="75" fillId="0" borderId="31" xfId="0" applyFont="1" applyBorder="1" applyAlignment="1">
      <alignment horizontal="right"/>
    </xf>
    <xf numFmtId="0" fontId="75" fillId="0" borderId="32" xfId="0" applyFont="1" applyBorder="1" applyAlignment="1">
      <alignment horizontal="right"/>
    </xf>
    <xf numFmtId="43" fontId="0" fillId="0" borderId="32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2" fontId="0" fillId="0" borderId="57" xfId="0" applyNumberFormat="1" applyBorder="1" applyAlignment="1">
      <alignment horizontal="center"/>
    </xf>
    <xf numFmtId="0" fontId="75" fillId="0" borderId="42" xfId="0" applyFont="1" applyBorder="1" applyAlignment="1">
      <alignment horizontal="left"/>
    </xf>
    <xf numFmtId="0" fontId="75" fillId="0" borderId="40" xfId="0" applyFont="1" applyBorder="1" applyAlignment="1">
      <alignment horizontal="left"/>
    </xf>
    <xf numFmtId="2" fontId="0" fillId="0" borderId="15" xfId="0" applyNumberFormat="1" applyBorder="1" applyAlignment="1">
      <alignment horizontal="right"/>
    </xf>
    <xf numFmtId="2" fontId="0" fillId="0" borderId="23" xfId="0" applyNumberFormat="1" applyBorder="1" applyAlignment="1">
      <alignment horizontal="right"/>
    </xf>
    <xf numFmtId="43" fontId="0" fillId="0" borderId="72" xfId="0" applyNumberFormat="1" applyBorder="1" applyAlignment="1">
      <alignment horizontal="right"/>
    </xf>
    <xf numFmtId="0" fontId="28" fillId="0" borderId="0" xfId="55" applyFont="1" applyFill="1" applyAlignment="1">
      <alignment horizontal="center" vertical="center"/>
      <protection/>
    </xf>
    <xf numFmtId="43" fontId="78" fillId="0" borderId="33" xfId="0" applyNumberFormat="1" applyFont="1" applyBorder="1" applyAlignment="1">
      <alignment horizontal="center"/>
    </xf>
    <xf numFmtId="0" fontId="78" fillId="0" borderId="45" xfId="0" applyFont="1" applyBorder="1" applyAlignment="1">
      <alignment horizontal="center"/>
    </xf>
    <xf numFmtId="43" fontId="0" fillId="0" borderId="32" xfId="52" applyNumberFormat="1" applyFont="1" applyBorder="1" applyAlignment="1">
      <alignment horizontal="right"/>
    </xf>
    <xf numFmtId="2" fontId="0" fillId="0" borderId="32" xfId="0" applyNumberFormat="1" applyBorder="1" applyAlignment="1">
      <alignment horizontal="right"/>
    </xf>
    <xf numFmtId="43" fontId="0" fillId="0" borderId="3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43" fontId="0" fillId="0" borderId="32" xfId="0" applyNumberFormat="1" applyBorder="1" applyAlignment="1">
      <alignment horizontal="right"/>
    </xf>
    <xf numFmtId="43" fontId="0" fillId="0" borderId="69" xfId="0" applyNumberFormat="1" applyBorder="1" applyAlignment="1">
      <alignment horizontal="right"/>
    </xf>
    <xf numFmtId="43" fontId="0" fillId="0" borderId="70" xfId="0" applyNumberFormat="1" applyBorder="1" applyAlignment="1">
      <alignment horizontal="right"/>
    </xf>
    <xf numFmtId="43" fontId="0" fillId="0" borderId="40" xfId="0" applyNumberFormat="1" applyBorder="1" applyAlignment="1">
      <alignment horizontal="right"/>
    </xf>
    <xf numFmtId="2" fontId="0" fillId="0" borderId="38" xfId="0" applyNumberFormat="1" applyBorder="1" applyAlignment="1">
      <alignment horizontal="right"/>
    </xf>
    <xf numFmtId="43" fontId="0" fillId="0" borderId="40" xfId="0" applyNumberFormat="1" applyBorder="1" applyAlignment="1">
      <alignment horizontal="center"/>
    </xf>
    <xf numFmtId="43" fontId="78" fillId="0" borderId="33" xfId="0" applyNumberFormat="1" applyFont="1" applyBorder="1" applyAlignment="1">
      <alignment horizontal="right"/>
    </xf>
    <xf numFmtId="43" fontId="78" fillId="0" borderId="45" xfId="0" applyNumberFormat="1" applyFont="1" applyBorder="1" applyAlignment="1">
      <alignment horizontal="right"/>
    </xf>
    <xf numFmtId="43" fontId="0" fillId="0" borderId="15" xfId="0" applyNumberFormat="1" applyBorder="1" applyAlignment="1">
      <alignment horizontal="right"/>
    </xf>
    <xf numFmtId="43" fontId="0" fillId="0" borderId="23" xfId="0" applyNumberFormat="1" applyBorder="1" applyAlignment="1">
      <alignment horizontal="right"/>
    </xf>
    <xf numFmtId="2" fontId="0" fillId="0" borderId="72" xfId="0" applyNumberFormat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4" fillId="0" borderId="46" xfId="55" applyFont="1" applyFill="1" applyBorder="1" applyAlignment="1">
      <alignment horizontal="center" vertical="center"/>
      <protection/>
    </xf>
    <xf numFmtId="0" fontId="4" fillId="0" borderId="71" xfId="55" applyFont="1" applyFill="1" applyBorder="1" applyAlignment="1">
      <alignment horizontal="center" vertical="center"/>
      <protection/>
    </xf>
    <xf numFmtId="0" fontId="27" fillId="0" borderId="35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3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18" fillId="0" borderId="15" xfId="55" applyFont="1" applyFill="1" applyBorder="1" applyAlignment="1">
      <alignment horizontal="center" vertical="center" wrapText="1"/>
      <protection/>
    </xf>
    <xf numFmtId="0" fontId="18" fillId="0" borderId="29" xfId="55" applyFont="1" applyFill="1" applyBorder="1" applyAlignment="1">
      <alignment horizontal="center" vertical="center" wrapText="1"/>
      <protection/>
    </xf>
    <xf numFmtId="0" fontId="21" fillId="0" borderId="10" xfId="0" applyFont="1" applyFill="1" applyBorder="1" applyAlignment="1">
      <alignment horizontal="center" vertical="center" wrapText="1"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26" xfId="55" applyFont="1" applyFill="1" applyBorder="1" applyAlignment="1">
      <alignment horizontal="center" vertical="center"/>
      <protection/>
    </xf>
    <xf numFmtId="0" fontId="4" fillId="0" borderId="19" xfId="55" applyFont="1" applyFill="1" applyBorder="1" applyAlignment="1">
      <alignment horizontal="center" vertical="center"/>
      <protection/>
    </xf>
    <xf numFmtId="0" fontId="4" fillId="0" borderId="27" xfId="55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25" fillId="0" borderId="35" xfId="55" applyFont="1" applyFill="1" applyBorder="1" applyAlignment="1">
      <alignment horizontal="center" vertical="center"/>
      <protection/>
    </xf>
    <xf numFmtId="0" fontId="25" fillId="0" borderId="0" xfId="55" applyFont="1" applyFill="1" applyBorder="1" applyAlignment="1">
      <alignment horizontal="center" vertical="center"/>
      <protection/>
    </xf>
    <xf numFmtId="0" fontId="25" fillId="0" borderId="34" xfId="55" applyFont="1" applyFill="1" applyBorder="1" applyAlignment="1">
      <alignment horizontal="center" vertical="center"/>
      <protection/>
    </xf>
    <xf numFmtId="0" fontId="18" fillId="0" borderId="23" xfId="55" applyFont="1" applyFill="1" applyBorder="1" applyAlignment="1">
      <alignment horizontal="center" vertical="center"/>
      <protection/>
    </xf>
    <xf numFmtId="0" fontId="18" fillId="0" borderId="25" xfId="55" applyFont="1" applyFill="1" applyBorder="1" applyAlignment="1">
      <alignment horizontal="center" vertical="center"/>
      <protection/>
    </xf>
    <xf numFmtId="0" fontId="22" fillId="0" borderId="17" xfId="0" applyFont="1" applyFill="1" applyBorder="1" applyAlignment="1">
      <alignment horizontal="left" vertical="center"/>
    </xf>
    <xf numFmtId="0" fontId="22" fillId="0" borderId="18" xfId="0" applyFont="1" applyFill="1" applyBorder="1" applyAlignment="1">
      <alignment horizontal="left" vertical="center"/>
    </xf>
    <xf numFmtId="0" fontId="22" fillId="0" borderId="26" xfId="0" applyFont="1" applyFill="1" applyBorder="1" applyAlignment="1">
      <alignment horizontal="left" vertical="center"/>
    </xf>
    <xf numFmtId="0" fontId="2" fillId="0" borderId="73" xfId="0" applyFont="1" applyFill="1" applyBorder="1" applyAlignment="1">
      <alignment horizontal="left" vertical="center" wrapText="1"/>
    </xf>
    <xf numFmtId="0" fontId="2" fillId="0" borderId="74" xfId="0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left" vertical="center" wrapText="1"/>
    </xf>
    <xf numFmtId="0" fontId="2" fillId="0" borderId="7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77" xfId="0" applyFont="1" applyFill="1" applyBorder="1" applyAlignment="1">
      <alignment horizontal="left" vertical="center" wrapText="1"/>
    </xf>
    <xf numFmtId="0" fontId="2" fillId="0" borderId="78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14" fontId="0" fillId="0" borderId="64" xfId="0" applyNumberFormat="1" applyFill="1" applyBorder="1" applyAlignment="1">
      <alignment horizontal="center"/>
    </xf>
    <xf numFmtId="14" fontId="0" fillId="0" borderId="22" xfId="0" applyNumberFormat="1" applyFill="1" applyBorder="1" applyAlignment="1">
      <alignment horizontal="center"/>
    </xf>
    <xf numFmtId="14" fontId="0" fillId="0" borderId="21" xfId="0" applyNumberFormat="1" applyFill="1" applyBorder="1" applyAlignment="1">
      <alignment horizontal="center"/>
    </xf>
    <xf numFmtId="43" fontId="0" fillId="0" borderId="21" xfId="0" applyNumberFormat="1" applyFill="1" applyBorder="1" applyAlignment="1">
      <alignment horizontal="center"/>
    </xf>
    <xf numFmtId="43" fontId="0" fillId="0" borderId="22" xfId="0" applyNumberFormat="1" applyFill="1" applyBorder="1" applyAlignment="1">
      <alignment horizontal="center"/>
    </xf>
    <xf numFmtId="43" fontId="0" fillId="37" borderId="79" xfId="0" applyNumberFormat="1" applyFill="1" applyBorder="1" applyAlignment="1">
      <alignment horizontal="center"/>
    </xf>
    <xf numFmtId="43" fontId="0" fillId="37" borderId="70" xfId="0" applyNumberFormat="1" applyFill="1" applyBorder="1" applyAlignment="1">
      <alignment horizontal="center"/>
    </xf>
    <xf numFmtId="0" fontId="0" fillId="0" borderId="73" xfId="0" applyFill="1" applyBorder="1" applyAlignment="1">
      <alignment horizontal="left" vertical="center" wrapText="1"/>
    </xf>
    <xf numFmtId="0" fontId="0" fillId="0" borderId="75" xfId="0" applyFill="1" applyBorder="1" applyAlignment="1">
      <alignment horizontal="left" vertical="center" wrapText="1"/>
    </xf>
    <xf numFmtId="0" fontId="0" fillId="0" borderId="76" xfId="0" applyFill="1" applyBorder="1" applyAlignment="1">
      <alignment horizontal="left" vertical="center" wrapText="1"/>
    </xf>
    <xf numFmtId="0" fontId="0" fillId="0" borderId="77" xfId="0" applyFill="1" applyBorder="1" applyAlignment="1">
      <alignment horizontal="left" vertical="center" wrapText="1"/>
    </xf>
    <xf numFmtId="43" fontId="0" fillId="0" borderId="64" xfId="0" applyNumberFormat="1" applyFill="1" applyBorder="1" applyAlignment="1">
      <alignment horizontal="center"/>
    </xf>
    <xf numFmtId="43" fontId="0" fillId="0" borderId="80" xfId="0" applyNumberFormat="1" applyFill="1" applyBorder="1" applyAlignment="1">
      <alignment horizontal="center"/>
    </xf>
    <xf numFmtId="14" fontId="0" fillId="0" borderId="64" xfId="0" applyNumberFormat="1" applyBorder="1" applyAlignment="1">
      <alignment horizontal="center"/>
    </xf>
    <xf numFmtId="14" fontId="0" fillId="0" borderId="80" xfId="0" applyNumberFormat="1" applyBorder="1" applyAlignment="1">
      <alignment horizontal="center"/>
    </xf>
    <xf numFmtId="0" fontId="0" fillId="0" borderId="51" xfId="0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6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69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43" fontId="0" fillId="37" borderId="69" xfId="0" applyNumberFormat="1" applyFill="1" applyBorder="1" applyAlignment="1">
      <alignment horizontal="center"/>
    </xf>
    <xf numFmtId="43" fontId="0" fillId="37" borderId="33" xfId="0" applyNumberFormat="1" applyFill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81" xfId="0" applyFill="1" applyBorder="1" applyAlignment="1">
      <alignment horizontal="center" wrapText="1"/>
    </xf>
    <xf numFmtId="0" fontId="0" fillId="0" borderId="82" xfId="0" applyFill="1" applyBorder="1" applyAlignment="1">
      <alignment horizontal="center" wrapText="1"/>
    </xf>
    <xf numFmtId="0" fontId="0" fillId="0" borderId="83" xfId="0" applyFill="1" applyBorder="1" applyAlignment="1">
      <alignment horizontal="center" wrapText="1"/>
    </xf>
    <xf numFmtId="0" fontId="0" fillId="0" borderId="84" xfId="0" applyFill="1" applyBorder="1" applyAlignment="1">
      <alignment horizontal="center" wrapText="1"/>
    </xf>
    <xf numFmtId="43" fontId="0" fillId="0" borderId="51" xfId="0" applyNumberFormat="1" applyBorder="1" applyAlignment="1">
      <alignment horizontal="center"/>
    </xf>
    <xf numFmtId="43" fontId="0" fillId="35" borderId="51" xfId="0" applyNumberFormat="1" applyFill="1" applyBorder="1" applyAlignment="1">
      <alignment horizontal="center"/>
    </xf>
    <xf numFmtId="0" fontId="0" fillId="0" borderId="51" xfId="0" applyBorder="1" applyAlignment="1">
      <alignment horizontal="center"/>
    </xf>
    <xf numFmtId="9" fontId="0" fillId="0" borderId="64" xfId="0" applyNumberFormat="1" applyBorder="1" applyAlignment="1">
      <alignment horizontal="center"/>
    </xf>
    <xf numFmtId="43" fontId="0" fillId="0" borderId="80" xfId="0" applyNumberFormat="1" applyBorder="1" applyAlignment="1">
      <alignment horizontal="center"/>
    </xf>
    <xf numFmtId="14" fontId="0" fillId="0" borderId="80" xfId="0" applyNumberFormat="1" applyFill="1" applyBorder="1" applyAlignment="1">
      <alignment horizontal="center"/>
    </xf>
    <xf numFmtId="0" fontId="2" fillId="36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43" fontId="0" fillId="37" borderId="32" xfId="0" applyNumberFormat="1" applyFill="1" applyBorder="1" applyAlignment="1">
      <alignment horizontal="center"/>
    </xf>
    <xf numFmtId="1" fontId="0" fillId="0" borderId="80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43" fontId="0" fillId="0" borderId="64" xfId="52" applyNumberFormat="1" applyFont="1" applyBorder="1" applyAlignment="1">
      <alignment horizontal="center"/>
    </xf>
    <xf numFmtId="43" fontId="0" fillId="0" borderId="80" xfId="52" applyNumberFormat="1" applyFont="1" applyBorder="1" applyAlignment="1">
      <alignment horizontal="center"/>
    </xf>
    <xf numFmtId="43" fontId="75" fillId="0" borderId="64" xfId="0" applyNumberFormat="1" applyFont="1" applyBorder="1" applyAlignment="1">
      <alignment horizontal="center"/>
    </xf>
    <xf numFmtId="14" fontId="75" fillId="0" borderId="80" xfId="0" applyNumberFormat="1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4" xfId="0" applyBorder="1" applyAlignment="1">
      <alignment horizontal="center"/>
    </xf>
    <xf numFmtId="43" fontId="0" fillId="0" borderId="65" xfId="0" applyNumberFormat="1" applyFill="1" applyBorder="1" applyAlignment="1">
      <alignment horizontal="center"/>
    </xf>
    <xf numFmtId="14" fontId="0" fillId="0" borderId="65" xfId="0" applyNumberFormat="1" applyBorder="1" applyAlignment="1">
      <alignment horizontal="center"/>
    </xf>
    <xf numFmtId="0" fontId="0" fillId="36" borderId="78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68" xfId="0" applyFill="1" applyBorder="1" applyAlignment="1">
      <alignment horizontal="center" vertical="center"/>
    </xf>
    <xf numFmtId="0" fontId="0" fillId="0" borderId="73" xfId="0" applyBorder="1" applyAlignment="1">
      <alignment horizontal="left" vertical="center" wrapText="1"/>
    </xf>
    <xf numFmtId="0" fontId="0" fillId="0" borderId="7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76" xfId="0" applyBorder="1" applyAlignment="1">
      <alignment horizontal="left" vertical="center" wrapText="1"/>
    </xf>
    <xf numFmtId="0" fontId="0" fillId="0" borderId="77" xfId="0" applyBorder="1" applyAlignment="1">
      <alignment horizontal="left" vertical="center" wrapText="1"/>
    </xf>
    <xf numFmtId="43" fontId="0" fillId="37" borderId="73" xfId="0" applyNumberFormat="1" applyFill="1" applyBorder="1" applyAlignment="1">
      <alignment horizontal="center"/>
    </xf>
    <xf numFmtId="43" fontId="0" fillId="37" borderId="11" xfId="0" applyNumberFormat="1" applyFill="1" applyBorder="1" applyAlignment="1">
      <alignment horizontal="center"/>
    </xf>
    <xf numFmtId="43" fontId="0" fillId="37" borderId="76" xfId="0" applyNumberFormat="1" applyFill="1" applyBorder="1" applyAlignment="1">
      <alignment horizontal="center"/>
    </xf>
    <xf numFmtId="0" fontId="0" fillId="0" borderId="81" xfId="0" applyBorder="1" applyAlignment="1">
      <alignment horizontal="center" wrapText="1"/>
    </xf>
    <xf numFmtId="0" fontId="0" fillId="0" borderId="82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83" xfId="0" applyBorder="1" applyAlignment="1">
      <alignment horizontal="center" wrapText="1"/>
    </xf>
    <xf numFmtId="0" fontId="0" fillId="0" borderId="84" xfId="0" applyBorder="1" applyAlignment="1">
      <alignment horizontal="center" wrapText="1"/>
    </xf>
    <xf numFmtId="14" fontId="0" fillId="0" borderId="65" xfId="0" applyNumberFormat="1" applyFill="1" applyBorder="1" applyAlignment="1">
      <alignment horizontal="center"/>
    </xf>
    <xf numFmtId="0" fontId="0" fillId="0" borderId="54" xfId="0" applyBorder="1" applyAlignment="1">
      <alignment horizontal="center" wrapText="1"/>
    </xf>
    <xf numFmtId="0" fontId="0" fillId="0" borderId="72" xfId="0" applyBorder="1" applyAlignment="1">
      <alignment horizontal="center" wrapText="1"/>
    </xf>
    <xf numFmtId="0" fontId="0" fillId="36" borderId="31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wrapText="1"/>
    </xf>
    <xf numFmtId="0" fontId="0" fillId="0" borderId="72" xfId="0" applyFill="1" applyBorder="1" applyAlignment="1">
      <alignment horizont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43" fontId="75" fillId="0" borderId="46" xfId="0" applyNumberFormat="1" applyFont="1" applyFill="1" applyBorder="1" applyAlignment="1">
      <alignment horizontal="center"/>
    </xf>
    <xf numFmtId="0" fontId="75" fillId="0" borderId="48" xfId="0" applyFont="1" applyFill="1" applyBorder="1" applyAlignment="1">
      <alignment horizontal="center"/>
    </xf>
    <xf numFmtId="0" fontId="75" fillId="0" borderId="71" xfId="0" applyFont="1" applyFill="1" applyBorder="1" applyAlignment="1">
      <alignment horizontal="center"/>
    </xf>
    <xf numFmtId="43" fontId="75" fillId="0" borderId="71" xfId="0" applyNumberFormat="1" applyFont="1" applyFill="1" applyBorder="1" applyAlignment="1">
      <alignment horizontal="center"/>
    </xf>
    <xf numFmtId="14" fontId="0" fillId="35" borderId="64" xfId="0" applyNumberFormat="1" applyFill="1" applyBorder="1" applyAlignment="1">
      <alignment horizontal="center"/>
    </xf>
    <xf numFmtId="14" fontId="0" fillId="35" borderId="80" xfId="0" applyNumberFormat="1" applyFill="1" applyBorder="1" applyAlignment="1">
      <alignment horizontal="center"/>
    </xf>
    <xf numFmtId="14" fontId="0" fillId="0" borderId="21" xfId="0" applyNumberFormat="1" applyBorder="1" applyAlignment="1">
      <alignment horizontal="center"/>
    </xf>
    <xf numFmtId="43" fontId="0" fillId="0" borderId="64" xfId="58" applyNumberFormat="1" applyFont="1" applyBorder="1" applyAlignment="1">
      <alignment horizontal="center"/>
    </xf>
    <xf numFmtId="43" fontId="0" fillId="0" borderId="65" xfId="58" applyNumberFormat="1" applyFont="1" applyBorder="1" applyAlignment="1">
      <alignment horizontal="center"/>
    </xf>
    <xf numFmtId="43" fontId="0" fillId="0" borderId="64" xfId="0" applyNumberFormat="1" applyBorder="1" applyAlignment="1">
      <alignment horizontal="center"/>
    </xf>
    <xf numFmtId="43" fontId="0" fillId="35" borderId="64" xfId="52" applyNumberFormat="1" applyFont="1" applyFill="1" applyBorder="1" applyAlignment="1">
      <alignment horizontal="center"/>
    </xf>
    <xf numFmtId="43" fontId="0" fillId="35" borderId="80" xfId="52" applyNumberFormat="1" applyFont="1" applyFill="1" applyBorder="1" applyAlignment="1">
      <alignment horizontal="center"/>
    </xf>
    <xf numFmtId="0" fontId="0" fillId="0" borderId="32" xfId="0" applyFill="1" applyBorder="1" applyAlignment="1">
      <alignment horizontal="left" vertical="center"/>
    </xf>
    <xf numFmtId="43" fontId="78" fillId="33" borderId="46" xfId="0" applyNumberFormat="1" applyFont="1" applyFill="1" applyBorder="1" applyAlignment="1">
      <alignment horizontal="center"/>
    </xf>
    <xf numFmtId="0" fontId="78" fillId="33" borderId="71" xfId="0" applyFont="1" applyFill="1" applyBorder="1" applyAlignment="1">
      <alignment horizontal="center"/>
    </xf>
    <xf numFmtId="43" fontId="78" fillId="33" borderId="71" xfId="0" applyNumberFormat="1" applyFont="1" applyFill="1" applyBorder="1" applyAlignment="1">
      <alignment horizontal="center"/>
    </xf>
    <xf numFmtId="43" fontId="75" fillId="35" borderId="64" xfId="0" applyNumberFormat="1" applyFont="1" applyFill="1" applyBorder="1" applyAlignment="1">
      <alignment horizontal="center"/>
    </xf>
    <xf numFmtId="14" fontId="75" fillId="35" borderId="80" xfId="0" applyNumberFormat="1" applyFont="1" applyFill="1" applyBorder="1" applyAlignment="1">
      <alignment horizontal="center"/>
    </xf>
    <xf numFmtId="0" fontId="75" fillId="33" borderId="46" xfId="0" applyFont="1" applyFill="1" applyBorder="1" applyAlignment="1">
      <alignment horizontal="center"/>
    </xf>
    <xf numFmtId="0" fontId="75" fillId="33" borderId="71" xfId="0" applyFont="1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0" fillId="0" borderId="84" xfId="0" applyFill="1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73" xfId="0" applyFill="1" applyBorder="1" applyAlignment="1">
      <alignment horizontal="left" vertical="center"/>
    </xf>
    <xf numFmtId="0" fontId="0" fillId="0" borderId="75" xfId="0" applyFill="1" applyBorder="1" applyAlignment="1">
      <alignment horizontal="left" vertical="center"/>
    </xf>
    <xf numFmtId="0" fontId="0" fillId="0" borderId="76" xfId="0" applyFill="1" applyBorder="1" applyAlignment="1">
      <alignment horizontal="left" vertical="center"/>
    </xf>
    <xf numFmtId="0" fontId="0" fillId="0" borderId="77" xfId="0" applyFill="1" applyBorder="1" applyAlignment="1">
      <alignment horizontal="left" vertical="center"/>
    </xf>
    <xf numFmtId="43" fontId="0" fillId="0" borderId="65" xfId="0" applyNumberFormat="1" applyBorder="1" applyAlignment="1">
      <alignment horizontal="center"/>
    </xf>
    <xf numFmtId="43" fontId="0" fillId="0" borderId="54" xfId="0" applyNumberFormat="1" applyBorder="1" applyAlignment="1">
      <alignment horizontal="center"/>
    </xf>
    <xf numFmtId="43" fontId="0" fillId="0" borderId="72" xfId="0" applyNumberFormat="1" applyBorder="1" applyAlignment="1">
      <alignment horizontal="center"/>
    </xf>
    <xf numFmtId="43" fontId="0" fillId="0" borderId="21" xfId="0" applyNumberFormat="1" applyBorder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4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2" fillId="0" borderId="31" xfId="34" applyFont="1" applyFill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43" fontId="75" fillId="0" borderId="0" xfId="0" applyNumberFormat="1" applyFont="1" applyAlignment="1">
      <alignment horizontal="center"/>
    </xf>
    <xf numFmtId="0" fontId="79" fillId="0" borderId="20" xfId="0" applyFont="1" applyBorder="1" applyAlignment="1">
      <alignment horizontal="center"/>
    </xf>
    <xf numFmtId="0" fontId="75" fillId="33" borderId="48" xfId="0" applyFont="1" applyFill="1" applyBorder="1" applyAlignment="1">
      <alignment horizontal="center"/>
    </xf>
    <xf numFmtId="43" fontId="0" fillId="35" borderId="54" xfId="0" applyNumberFormat="1" applyFill="1" applyBorder="1" applyAlignment="1">
      <alignment horizontal="center"/>
    </xf>
    <xf numFmtId="43" fontId="0" fillId="35" borderId="72" xfId="0" applyNumberFormat="1" applyFill="1" applyBorder="1" applyAlignment="1">
      <alignment horizontal="center"/>
    </xf>
    <xf numFmtId="43" fontId="0" fillId="36" borderId="51" xfId="0" applyNumberFormat="1" applyFill="1" applyBorder="1" applyAlignment="1">
      <alignment horizontal="center"/>
    </xf>
    <xf numFmtId="43" fontId="0" fillId="38" borderId="51" xfId="0" applyNumberFormat="1" applyFill="1" applyBorder="1" applyAlignment="1">
      <alignment horizontal="center"/>
    </xf>
    <xf numFmtId="1" fontId="0" fillId="0" borderId="65" xfId="0" applyNumberFormat="1" applyBorder="1" applyAlignment="1">
      <alignment horizontal="center"/>
    </xf>
    <xf numFmtId="0" fontId="2" fillId="0" borderId="87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0" fillId="0" borderId="87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43" fontId="0" fillId="37" borderId="87" xfId="0" applyNumberForma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43" fontId="0" fillId="37" borderId="40" xfId="0" applyNumberFormat="1" applyFill="1" applyBorder="1" applyAlignment="1">
      <alignment horizontal="center"/>
    </xf>
    <xf numFmtId="0" fontId="0" fillId="0" borderId="53" xfId="0" applyBorder="1" applyAlignment="1">
      <alignment horizontal="center" wrapText="1"/>
    </xf>
    <xf numFmtId="0" fontId="0" fillId="0" borderId="85" xfId="0" applyBorder="1" applyAlignment="1">
      <alignment horizontal="center" wrapText="1"/>
    </xf>
    <xf numFmtId="0" fontId="84" fillId="0" borderId="51" xfId="0" applyFont="1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vertical="center"/>
    </xf>
    <xf numFmtId="0" fontId="0" fillId="0" borderId="40" xfId="0" applyBorder="1" applyAlignment="1">
      <alignment horizontal="left" vertical="center" wrapText="1"/>
    </xf>
    <xf numFmtId="43" fontId="0" fillId="35" borderId="64" xfId="0" applyNumberFormat="1" applyFill="1" applyBorder="1" applyAlignment="1">
      <alignment horizontal="center"/>
    </xf>
    <xf numFmtId="43" fontId="0" fillId="35" borderId="80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43" fontId="75" fillId="0" borderId="40" xfId="0" applyNumberFormat="1" applyFont="1" applyBorder="1" applyAlignment="1">
      <alignment horizontal="center"/>
    </xf>
    <xf numFmtId="43" fontId="75" fillId="0" borderId="44" xfId="0" applyNumberFormat="1" applyFont="1" applyBorder="1" applyAlignment="1">
      <alignment horizontal="center"/>
    </xf>
    <xf numFmtId="43" fontId="75" fillId="0" borderId="32" xfId="0" applyNumberFormat="1" applyFont="1" applyBorder="1" applyAlignment="1">
      <alignment horizontal="center"/>
    </xf>
    <xf numFmtId="43" fontId="75" fillId="0" borderId="38" xfId="0" applyNumberFormat="1" applyFont="1" applyBorder="1" applyAlignment="1">
      <alignment horizontal="center"/>
    </xf>
    <xf numFmtId="43" fontId="75" fillId="0" borderId="33" xfId="0" applyNumberFormat="1" applyFont="1" applyBorder="1" applyAlignment="1">
      <alignment horizontal="center"/>
    </xf>
    <xf numFmtId="43" fontId="75" fillId="0" borderId="45" xfId="0" applyNumberFormat="1" applyFont="1" applyBorder="1" applyAlignment="1">
      <alignment horizontal="center"/>
    </xf>
    <xf numFmtId="0" fontId="18" fillId="0" borderId="42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right"/>
    </xf>
    <xf numFmtId="43" fontId="81" fillId="0" borderId="46" xfId="0" applyNumberFormat="1" applyFont="1" applyBorder="1" applyAlignment="1">
      <alignment horizontal="center"/>
    </xf>
    <xf numFmtId="43" fontId="81" fillId="0" borderId="48" xfId="0" applyNumberFormat="1" applyFont="1" applyBorder="1" applyAlignment="1">
      <alignment horizontal="center"/>
    </xf>
    <xf numFmtId="43" fontId="81" fillId="0" borderId="71" xfId="0" applyNumberFormat="1" applyFont="1" applyBorder="1" applyAlignment="1">
      <alignment horizontal="center"/>
    </xf>
    <xf numFmtId="0" fontId="8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3" fontId="75" fillId="33" borderId="46" xfId="0" applyNumberFormat="1" applyFont="1" applyFill="1" applyBorder="1" applyAlignment="1">
      <alignment horizontal="center"/>
    </xf>
    <xf numFmtId="43" fontId="75" fillId="33" borderId="48" xfId="0" applyNumberFormat="1" applyFont="1" applyFill="1" applyBorder="1" applyAlignment="1">
      <alignment horizontal="center"/>
    </xf>
    <xf numFmtId="43" fontId="75" fillId="33" borderId="71" xfId="0" applyNumberFormat="1" applyFont="1" applyFill="1" applyBorder="1" applyAlignment="1">
      <alignment horizontal="center"/>
    </xf>
    <xf numFmtId="0" fontId="82" fillId="0" borderId="0" xfId="0" applyFont="1" applyBorder="1" applyAlignment="1">
      <alignment horizontal="center"/>
    </xf>
    <xf numFmtId="43" fontId="75" fillId="0" borderId="0" xfId="0" applyNumberFormat="1" applyFont="1" applyBorder="1" applyAlignment="1">
      <alignment horizontal="center"/>
    </xf>
    <xf numFmtId="0" fontId="75" fillId="0" borderId="0" xfId="0" applyFont="1" applyBorder="1" applyAlignment="1">
      <alignment horizontal="center"/>
    </xf>
    <xf numFmtId="43" fontId="75" fillId="0" borderId="46" xfId="0" applyNumberFormat="1" applyFont="1" applyBorder="1" applyAlignment="1">
      <alignment horizontal="center"/>
    </xf>
    <xf numFmtId="0" fontId="75" fillId="0" borderId="48" xfId="0" applyFont="1" applyBorder="1" applyAlignment="1">
      <alignment horizontal="center"/>
    </xf>
    <xf numFmtId="0" fontId="75" fillId="0" borderId="71" xfId="0" applyFont="1" applyBorder="1" applyAlignment="1">
      <alignment horizontal="center"/>
    </xf>
    <xf numFmtId="0" fontId="75" fillId="0" borderId="46" xfId="0" applyFont="1" applyBorder="1" applyAlignment="1">
      <alignment horizontal="center"/>
    </xf>
    <xf numFmtId="43" fontId="75" fillId="0" borderId="48" xfId="0" applyNumberFormat="1" applyFont="1" applyBorder="1" applyAlignment="1">
      <alignment horizontal="center"/>
    </xf>
    <xf numFmtId="43" fontId="75" fillId="0" borderId="71" xfId="0" applyNumberFormat="1" applyFont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1:AE729"/>
  <sheetViews>
    <sheetView tabSelected="1" zoomScale="184" zoomScaleNormal="184" workbookViewId="0" topLeftCell="A562">
      <selection activeCell="F576" sqref="F576"/>
    </sheetView>
  </sheetViews>
  <sheetFormatPr defaultColWidth="11.421875" defaultRowHeight="15"/>
  <cols>
    <col min="1" max="1" width="1.8515625" style="3" customWidth="1"/>
    <col min="2" max="2" width="6.8515625" style="35" customWidth="1"/>
    <col min="3" max="3" width="14.8515625" style="44" customWidth="1"/>
    <col min="4" max="4" width="12.7109375" style="35" customWidth="1"/>
    <col min="5" max="5" width="7.7109375" style="36" customWidth="1"/>
    <col min="6" max="6" width="8.421875" style="37" customWidth="1"/>
    <col min="7" max="9" width="6.7109375" style="37" customWidth="1"/>
    <col min="10" max="10" width="8.28125" style="37" customWidth="1"/>
    <col min="11" max="11" width="7.7109375" style="37" customWidth="1"/>
    <col min="12" max="12" width="6.8515625" style="37" customWidth="1"/>
    <col min="13" max="13" width="6.7109375" style="37" customWidth="1"/>
    <col min="14" max="14" width="5.8515625" style="37" customWidth="1"/>
    <col min="15" max="15" width="6.7109375" style="37" customWidth="1"/>
    <col min="16" max="16" width="6.57421875" style="37" customWidth="1"/>
    <col min="17" max="19" width="6.421875" style="37" customWidth="1"/>
    <col min="20" max="20" width="9.140625" style="37" customWidth="1"/>
    <col min="21" max="21" width="10.28125" style="37" customWidth="1"/>
    <col min="22" max="24" width="7.00390625" style="35" customWidth="1"/>
    <col min="25" max="25" width="8.28125" style="35" customWidth="1"/>
    <col min="26" max="26" width="8.57421875" style="35" customWidth="1"/>
    <col min="27" max="27" width="6.140625" style="35" customWidth="1"/>
    <col min="28" max="29" width="6.28125" style="3" customWidth="1"/>
    <col min="30" max="16384" width="11.421875" style="3" customWidth="1"/>
  </cols>
  <sheetData>
    <row r="1" spans="2:31" ht="9.75" customHeight="1">
      <c r="B1" s="623" t="s">
        <v>0</v>
      </c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3"/>
      <c r="U1" s="623"/>
      <c r="V1" s="623"/>
      <c r="W1" s="623"/>
      <c r="X1" s="623"/>
      <c r="Y1" s="623"/>
      <c r="Z1" s="623"/>
      <c r="AA1" s="623"/>
      <c r="AB1" s="2"/>
      <c r="AC1" s="2"/>
      <c r="AD1" s="2"/>
      <c r="AE1" s="2"/>
    </row>
    <row r="2" spans="2:29" ht="9.75" customHeight="1">
      <c r="B2" s="623" t="s">
        <v>398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623"/>
      <c r="N2" s="623"/>
      <c r="O2" s="623"/>
      <c r="P2" s="623"/>
      <c r="Q2" s="623"/>
      <c r="R2" s="623"/>
      <c r="S2" s="623"/>
      <c r="T2" s="623"/>
      <c r="U2" s="623"/>
      <c r="V2" s="623"/>
      <c r="W2" s="623"/>
      <c r="X2" s="623"/>
      <c r="Y2" s="623"/>
      <c r="Z2" s="623"/>
      <c r="AA2" s="623"/>
      <c r="AB2" s="1"/>
      <c r="AC2" s="1"/>
    </row>
    <row r="3" spans="2:29" ht="9.75" customHeight="1">
      <c r="B3" s="623" t="s">
        <v>511</v>
      </c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  <c r="Q3" s="623"/>
      <c r="R3" s="623"/>
      <c r="S3" s="623"/>
      <c r="T3" s="623"/>
      <c r="U3" s="623"/>
      <c r="V3" s="623"/>
      <c r="W3" s="623"/>
      <c r="X3" s="623"/>
      <c r="Y3" s="623"/>
      <c r="Z3" s="623"/>
      <c r="AA3" s="623"/>
      <c r="AB3" s="2"/>
      <c r="AC3" s="2"/>
    </row>
    <row r="4" spans="2:29" ht="9.75" customHeight="1">
      <c r="B4" s="9" t="s">
        <v>50</v>
      </c>
      <c r="C4" s="7"/>
      <c r="D4" s="4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10"/>
      <c r="U4" s="643"/>
      <c r="V4" s="643"/>
      <c r="W4" s="46"/>
      <c r="X4" s="46"/>
      <c r="Y4" s="7"/>
      <c r="Z4" s="4"/>
      <c r="AA4" s="4"/>
      <c r="AB4" s="8"/>
      <c r="AC4" s="8"/>
    </row>
    <row r="5" spans="2:29" ht="9.75" customHeight="1">
      <c r="B5" s="9" t="s">
        <v>51</v>
      </c>
      <c r="C5" s="7"/>
      <c r="D5" s="4"/>
      <c r="E5" s="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4"/>
      <c r="W5" s="4"/>
      <c r="X5" s="4"/>
      <c r="Y5" s="4"/>
      <c r="Z5" s="4"/>
      <c r="AA5" s="4"/>
      <c r="AB5" s="8"/>
      <c r="AC5" s="8"/>
    </row>
    <row r="6" spans="2:29" ht="9.75" customHeight="1" thickBot="1">
      <c r="B6" s="80" t="s">
        <v>117</v>
      </c>
      <c r="C6" s="81"/>
      <c r="D6" s="11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1"/>
      <c r="W6" s="11"/>
      <c r="X6" s="11"/>
      <c r="Y6" s="11"/>
      <c r="Z6" s="11"/>
      <c r="AA6" s="11"/>
      <c r="AB6" s="14"/>
      <c r="AC6" s="14"/>
    </row>
    <row r="7" spans="2:29" ht="9.75" customHeight="1">
      <c r="B7" s="82"/>
      <c r="C7" s="83"/>
      <c r="D7" s="84"/>
      <c r="E7" s="61"/>
      <c r="F7" s="62"/>
      <c r="G7" s="62"/>
      <c r="H7" s="62"/>
      <c r="I7" s="62"/>
      <c r="J7" s="62"/>
      <c r="K7" s="68"/>
      <c r="L7" s="62"/>
      <c r="M7" s="62"/>
      <c r="N7" s="62"/>
      <c r="O7" s="68"/>
      <c r="P7" s="62"/>
      <c r="Q7" s="62"/>
      <c r="R7" s="62"/>
      <c r="S7" s="62"/>
      <c r="T7" s="68"/>
      <c r="U7" s="62"/>
      <c r="V7" s="63"/>
      <c r="W7" s="63"/>
      <c r="X7" s="63"/>
      <c r="Y7" s="63"/>
      <c r="Z7" s="654" t="s">
        <v>1</v>
      </c>
      <c r="AA7" s="655"/>
      <c r="AB7" s="15"/>
      <c r="AC7" s="15"/>
    </row>
    <row r="8" spans="2:29" ht="9.75" customHeight="1" thickBot="1">
      <c r="B8" s="630" t="s">
        <v>52</v>
      </c>
      <c r="C8" s="631"/>
      <c r="D8" s="632"/>
      <c r="E8" s="638" t="s">
        <v>12</v>
      </c>
      <c r="F8" s="639"/>
      <c r="G8" s="639"/>
      <c r="H8" s="639"/>
      <c r="I8" s="639"/>
      <c r="J8" s="639"/>
      <c r="K8" s="638" t="s">
        <v>13</v>
      </c>
      <c r="L8" s="639"/>
      <c r="M8" s="639"/>
      <c r="N8" s="639"/>
      <c r="O8" s="638" t="s">
        <v>14</v>
      </c>
      <c r="P8" s="639"/>
      <c r="Q8" s="639"/>
      <c r="R8" s="639"/>
      <c r="S8" s="639"/>
      <c r="T8" s="638" t="s">
        <v>15</v>
      </c>
      <c r="U8" s="639"/>
      <c r="V8" s="639"/>
      <c r="W8" s="639"/>
      <c r="X8" s="639"/>
      <c r="Y8" s="639"/>
      <c r="Z8" s="656"/>
      <c r="AA8" s="657"/>
      <c r="AB8" s="15"/>
      <c r="AC8" s="15"/>
    </row>
    <row r="9" spans="2:29" ht="9.75" customHeight="1" thickBot="1">
      <c r="B9" s="64"/>
      <c r="C9" s="85"/>
      <c r="D9" s="86"/>
      <c r="E9" s="64"/>
      <c r="F9" s="65"/>
      <c r="G9" s="66"/>
      <c r="H9" s="66"/>
      <c r="I9" s="66"/>
      <c r="J9" s="66"/>
      <c r="K9" s="69"/>
      <c r="L9" s="66"/>
      <c r="M9" s="66"/>
      <c r="N9" s="66"/>
      <c r="O9" s="69"/>
      <c r="P9" s="66"/>
      <c r="Q9" s="66"/>
      <c r="R9" s="66"/>
      <c r="S9" s="66"/>
      <c r="T9" s="69"/>
      <c r="U9" s="66"/>
      <c r="V9" s="67"/>
      <c r="W9" s="67"/>
      <c r="X9" s="67"/>
      <c r="Y9" s="67"/>
      <c r="Z9" s="633" t="s">
        <v>2</v>
      </c>
      <c r="AA9" s="634"/>
      <c r="AB9" s="15"/>
      <c r="AC9" s="15"/>
    </row>
    <row r="10" spans="2:29" ht="9.75" customHeight="1">
      <c r="B10" s="87"/>
      <c r="C10" s="88"/>
      <c r="D10" s="89"/>
      <c r="E10" s="240"/>
      <c r="F10" s="276" t="s">
        <v>44</v>
      </c>
      <c r="G10" s="673" t="s">
        <v>502</v>
      </c>
      <c r="H10" s="626" t="s">
        <v>495</v>
      </c>
      <c r="I10" s="626" t="s">
        <v>449</v>
      </c>
      <c r="J10" s="628" t="s">
        <v>120</v>
      </c>
      <c r="K10" s="240"/>
      <c r="L10" s="276" t="s">
        <v>44</v>
      </c>
      <c r="M10" s="673" t="s">
        <v>502</v>
      </c>
      <c r="N10" s="241" t="s">
        <v>120</v>
      </c>
      <c r="O10" s="240"/>
      <c r="P10" s="276" t="s">
        <v>44</v>
      </c>
      <c r="Q10" s="673" t="s">
        <v>502</v>
      </c>
      <c r="R10" s="626" t="s">
        <v>495</v>
      </c>
      <c r="S10" s="241" t="s">
        <v>120</v>
      </c>
      <c r="T10" s="240"/>
      <c r="U10" s="276" t="s">
        <v>44</v>
      </c>
      <c r="V10" s="673" t="s">
        <v>502</v>
      </c>
      <c r="W10" s="626" t="s">
        <v>495</v>
      </c>
      <c r="X10" s="626" t="s">
        <v>449</v>
      </c>
      <c r="Y10" s="628" t="s">
        <v>120</v>
      </c>
      <c r="Z10" s="70" t="s">
        <v>39</v>
      </c>
      <c r="AA10" s="72" t="s">
        <v>48</v>
      </c>
      <c r="AB10" s="16"/>
      <c r="AC10" s="16"/>
    </row>
    <row r="11" spans="2:29" ht="9.75" customHeight="1" thickBot="1">
      <c r="B11" s="90" t="s">
        <v>3</v>
      </c>
      <c r="C11" s="91" t="s">
        <v>4</v>
      </c>
      <c r="D11" s="92" t="s">
        <v>5</v>
      </c>
      <c r="E11" s="242" t="s">
        <v>16</v>
      </c>
      <c r="F11" s="277" t="s">
        <v>45</v>
      </c>
      <c r="G11" s="674"/>
      <c r="H11" s="627"/>
      <c r="I11" s="627"/>
      <c r="J11" s="629"/>
      <c r="K11" s="242" t="s">
        <v>16</v>
      </c>
      <c r="L11" s="277" t="s">
        <v>45</v>
      </c>
      <c r="M11" s="674"/>
      <c r="N11" s="243"/>
      <c r="O11" s="242" t="s">
        <v>16</v>
      </c>
      <c r="P11" s="277" t="s">
        <v>45</v>
      </c>
      <c r="Q11" s="674"/>
      <c r="R11" s="627"/>
      <c r="S11" s="243"/>
      <c r="T11" s="242" t="s">
        <v>16</v>
      </c>
      <c r="U11" s="277" t="s">
        <v>45</v>
      </c>
      <c r="V11" s="674"/>
      <c r="W11" s="627"/>
      <c r="X11" s="627"/>
      <c r="Y11" s="629"/>
      <c r="Z11" s="71" t="s">
        <v>40</v>
      </c>
      <c r="AA11" s="73" t="s">
        <v>49</v>
      </c>
      <c r="AB11" s="16"/>
      <c r="AC11" s="16"/>
    </row>
    <row r="12" spans="2:29" ht="9.75" customHeight="1">
      <c r="B12" s="231" t="s">
        <v>53</v>
      </c>
      <c r="C12" s="93"/>
      <c r="D12" s="94"/>
      <c r="E12" s="53"/>
      <c r="F12" s="54"/>
      <c r="G12" s="54"/>
      <c r="H12" s="54"/>
      <c r="I12" s="54"/>
      <c r="J12" s="51"/>
      <c r="K12" s="341"/>
      <c r="L12" s="342"/>
      <c r="M12" s="342"/>
      <c r="N12" s="342"/>
      <c r="O12" s="341"/>
      <c r="P12" s="343"/>
      <c r="Q12" s="343"/>
      <c r="R12" s="343"/>
      <c r="S12" s="343"/>
      <c r="T12" s="50"/>
      <c r="U12" s="51"/>
      <c r="V12" s="55"/>
      <c r="W12" s="55"/>
      <c r="X12" s="55"/>
      <c r="Y12" s="55"/>
      <c r="Z12" s="74"/>
      <c r="AA12" s="75"/>
      <c r="AB12" s="17"/>
      <c r="AC12" s="17"/>
    </row>
    <row r="13" spans="2:29" ht="9.75" customHeight="1">
      <c r="B13" s="95"/>
      <c r="C13" s="40" t="s">
        <v>125</v>
      </c>
      <c r="D13" s="96"/>
      <c r="E13" s="56"/>
      <c r="F13" s="18"/>
      <c r="G13" s="18"/>
      <c r="H13" s="18"/>
      <c r="I13" s="18"/>
      <c r="J13" s="19"/>
      <c r="K13" s="232"/>
      <c r="L13" s="233"/>
      <c r="M13" s="233"/>
      <c r="N13" s="233"/>
      <c r="O13" s="232"/>
      <c r="P13" s="344"/>
      <c r="Q13" s="344"/>
      <c r="R13" s="344"/>
      <c r="S13" s="344"/>
      <c r="T13" s="52"/>
      <c r="U13" s="19"/>
      <c r="V13" s="20"/>
      <c r="W13" s="20"/>
      <c r="X13" s="20"/>
      <c r="Y13" s="20"/>
      <c r="Z13" s="76"/>
      <c r="AA13" s="77"/>
      <c r="AB13" s="17"/>
      <c r="AC13" s="17"/>
    </row>
    <row r="14" spans="2:29" ht="9.75" customHeight="1">
      <c r="B14" s="624" t="s">
        <v>121</v>
      </c>
      <c r="C14" s="625" t="s">
        <v>122</v>
      </c>
      <c r="D14" s="99" t="s">
        <v>18</v>
      </c>
      <c r="E14" s="57">
        <f>SUM(F14:J14)</f>
        <v>6202812.2</v>
      </c>
      <c r="F14" s="21">
        <v>6202812.2</v>
      </c>
      <c r="G14" s="347">
        <v>0</v>
      </c>
      <c r="H14" s="347">
        <v>0</v>
      </c>
      <c r="I14" s="347">
        <v>0</v>
      </c>
      <c r="J14" s="347">
        <v>0</v>
      </c>
      <c r="K14" s="345"/>
      <c r="L14" s="234"/>
      <c r="M14" s="234"/>
      <c r="N14" s="234"/>
      <c r="O14" s="345">
        <f>SUM(P14:S14)</f>
        <v>200000</v>
      </c>
      <c r="P14" s="346">
        <v>200000</v>
      </c>
      <c r="Q14" s="346"/>
      <c r="R14" s="346"/>
      <c r="S14" s="346"/>
      <c r="T14" s="60">
        <f>SUM(U14:Y14)</f>
        <v>6402812.2</v>
      </c>
      <c r="U14" s="22">
        <f>SUM(F14+P14)</f>
        <v>6402812.2</v>
      </c>
      <c r="V14" s="130">
        <f>SUM(G14)</f>
        <v>0</v>
      </c>
      <c r="W14" s="347">
        <v>0</v>
      </c>
      <c r="X14" s="347">
        <v>0</v>
      </c>
      <c r="Y14" s="130">
        <f>SUM(J14)</f>
        <v>0</v>
      </c>
      <c r="Z14" s="336" t="s">
        <v>56</v>
      </c>
      <c r="AA14" s="337" t="s">
        <v>42</v>
      </c>
      <c r="AB14" s="17"/>
      <c r="AC14" s="17"/>
    </row>
    <row r="15" spans="2:29" ht="9.75" customHeight="1">
      <c r="B15" s="624"/>
      <c r="C15" s="625"/>
      <c r="D15" s="99" t="s">
        <v>26</v>
      </c>
      <c r="E15" s="57"/>
      <c r="F15" s="21"/>
      <c r="G15" s="21"/>
      <c r="H15" s="21"/>
      <c r="I15" s="21"/>
      <c r="J15" s="21"/>
      <c r="K15" s="232"/>
      <c r="L15" s="233"/>
      <c r="M15" s="233"/>
      <c r="N15" s="233"/>
      <c r="O15" s="232"/>
      <c r="P15" s="344"/>
      <c r="Q15" s="344"/>
      <c r="R15" s="344"/>
      <c r="S15" s="344"/>
      <c r="T15" s="60"/>
      <c r="U15" s="22"/>
      <c r="V15" s="130"/>
      <c r="W15" s="130"/>
      <c r="X15" s="130"/>
      <c r="Y15" s="130"/>
      <c r="Z15" s="302" t="s">
        <v>57</v>
      </c>
      <c r="AA15" s="337"/>
      <c r="AB15" s="17"/>
      <c r="AC15" s="17"/>
    </row>
    <row r="16" spans="2:29" ht="9.75" customHeight="1">
      <c r="B16" s="624" t="s">
        <v>123</v>
      </c>
      <c r="C16" s="625" t="s">
        <v>124</v>
      </c>
      <c r="D16" s="99" t="s">
        <v>17</v>
      </c>
      <c r="E16" s="57">
        <f>SUM(F16:J16)</f>
        <v>1798650.19</v>
      </c>
      <c r="F16" s="21">
        <v>1798650.19</v>
      </c>
      <c r="G16" s="347">
        <v>0</v>
      </c>
      <c r="H16" s="347">
        <v>0</v>
      </c>
      <c r="I16" s="347">
        <v>0</v>
      </c>
      <c r="J16" s="347">
        <v>0</v>
      </c>
      <c r="K16" s="345"/>
      <c r="L16" s="234"/>
      <c r="M16" s="234"/>
      <c r="N16" s="234"/>
      <c r="O16" s="345">
        <f>SUM(P16:S16)</f>
        <v>318236.96</v>
      </c>
      <c r="P16" s="346">
        <v>318236.96</v>
      </c>
      <c r="Q16" s="346"/>
      <c r="R16" s="346"/>
      <c r="S16" s="346"/>
      <c r="T16" s="60">
        <f>SUM(U16:Y16)</f>
        <v>2116887.15</v>
      </c>
      <c r="U16" s="22">
        <f>SUM(F16+P16)</f>
        <v>2116887.15</v>
      </c>
      <c r="V16" s="130">
        <f>SUM(G16)</f>
        <v>0</v>
      </c>
      <c r="W16" s="347">
        <v>0</v>
      </c>
      <c r="X16" s="347">
        <v>0</v>
      </c>
      <c r="Y16" s="130">
        <f>SUM(J16)</f>
        <v>0</v>
      </c>
      <c r="Z16" s="336" t="s">
        <v>56</v>
      </c>
      <c r="AA16" s="337" t="s">
        <v>42</v>
      </c>
      <c r="AB16" s="17"/>
      <c r="AC16" s="17"/>
    </row>
    <row r="17" spans="2:29" ht="9.75" customHeight="1">
      <c r="B17" s="624"/>
      <c r="C17" s="625"/>
      <c r="D17" s="99" t="s">
        <v>33</v>
      </c>
      <c r="E17" s="57"/>
      <c r="F17" s="21"/>
      <c r="G17" s="21"/>
      <c r="H17" s="21"/>
      <c r="I17" s="21"/>
      <c r="J17" s="21"/>
      <c r="K17" s="232"/>
      <c r="L17" s="233"/>
      <c r="M17" s="233"/>
      <c r="N17" s="233"/>
      <c r="O17" s="232"/>
      <c r="P17" s="344"/>
      <c r="Q17" s="344"/>
      <c r="R17" s="344"/>
      <c r="S17" s="344"/>
      <c r="T17" s="60"/>
      <c r="U17" s="22"/>
      <c r="V17" s="130"/>
      <c r="W17" s="130"/>
      <c r="X17" s="130"/>
      <c r="Y17" s="130"/>
      <c r="Z17" s="302" t="s">
        <v>57</v>
      </c>
      <c r="AA17" s="337"/>
      <c r="AB17" s="17"/>
      <c r="AC17" s="17"/>
    </row>
    <row r="18" spans="2:29" ht="9.75" customHeight="1">
      <c r="B18" s="302"/>
      <c r="C18" s="40" t="s">
        <v>54</v>
      </c>
      <c r="D18" s="99"/>
      <c r="E18" s="57"/>
      <c r="F18" s="21"/>
      <c r="G18" s="21"/>
      <c r="H18" s="21"/>
      <c r="I18" s="21"/>
      <c r="J18" s="21"/>
      <c r="K18" s="232"/>
      <c r="L18" s="233"/>
      <c r="M18" s="233"/>
      <c r="N18" s="233"/>
      <c r="O18" s="232"/>
      <c r="P18" s="344"/>
      <c r="Q18" s="344"/>
      <c r="R18" s="344"/>
      <c r="S18" s="344"/>
      <c r="T18" s="60"/>
      <c r="U18" s="22"/>
      <c r="V18" s="130"/>
      <c r="W18" s="130"/>
      <c r="X18" s="130"/>
      <c r="Y18" s="130"/>
      <c r="Z18" s="302"/>
      <c r="AA18" s="337"/>
      <c r="AB18" s="17"/>
      <c r="AC18" s="17"/>
    </row>
    <row r="19" spans="2:29" ht="9.75" customHeight="1">
      <c r="B19" s="624" t="s">
        <v>126</v>
      </c>
      <c r="C19" s="625" t="s">
        <v>127</v>
      </c>
      <c r="D19" s="99" t="s">
        <v>80</v>
      </c>
      <c r="E19" s="57">
        <f>SUM(F19:J19)</f>
        <v>8072623.52</v>
      </c>
      <c r="F19" s="21">
        <v>8072623.52</v>
      </c>
      <c r="G19" s="347">
        <v>0</v>
      </c>
      <c r="H19" s="347">
        <v>0</v>
      </c>
      <c r="I19" s="347">
        <v>0</v>
      </c>
      <c r="J19" s="347">
        <v>0</v>
      </c>
      <c r="K19" s="232"/>
      <c r="L19" s="233"/>
      <c r="M19" s="233"/>
      <c r="N19" s="233"/>
      <c r="O19" s="56"/>
      <c r="P19" s="114"/>
      <c r="Q19" s="18"/>
      <c r="R19" s="597"/>
      <c r="S19" s="116"/>
      <c r="T19" s="207">
        <f>SUM(U19:Y19)</f>
        <v>8072623.52</v>
      </c>
      <c r="U19" s="22">
        <f>SUM(F19+P19)</f>
        <v>8072623.52</v>
      </c>
      <c r="V19" s="130">
        <f>SUM(G19)</f>
        <v>0</v>
      </c>
      <c r="W19" s="347">
        <v>0</v>
      </c>
      <c r="X19" s="347">
        <v>0</v>
      </c>
      <c r="Y19" s="130">
        <f>SUM(J19)</f>
        <v>0</v>
      </c>
      <c r="Z19" s="336" t="s">
        <v>56</v>
      </c>
      <c r="AA19" s="337" t="s">
        <v>42</v>
      </c>
      <c r="AB19" s="17"/>
      <c r="AC19" s="17"/>
    </row>
    <row r="20" spans="2:29" ht="18" customHeight="1">
      <c r="B20" s="624"/>
      <c r="C20" s="625"/>
      <c r="D20" s="99" t="s">
        <v>31</v>
      </c>
      <c r="E20" s="57"/>
      <c r="F20" s="21"/>
      <c r="G20" s="21"/>
      <c r="H20" s="21"/>
      <c r="I20" s="21"/>
      <c r="J20" s="21"/>
      <c r="K20" s="232"/>
      <c r="L20" s="233"/>
      <c r="M20" s="233"/>
      <c r="N20" s="233"/>
      <c r="O20" s="232"/>
      <c r="P20" s="344"/>
      <c r="Q20" s="344"/>
      <c r="R20" s="344"/>
      <c r="S20" s="344"/>
      <c r="T20" s="60"/>
      <c r="U20" s="22"/>
      <c r="V20" s="130"/>
      <c r="W20" s="130"/>
      <c r="X20" s="130"/>
      <c r="Y20" s="130"/>
      <c r="Z20" s="302" t="s">
        <v>57</v>
      </c>
      <c r="AA20" s="337"/>
      <c r="AB20" s="17"/>
      <c r="AC20" s="17"/>
    </row>
    <row r="21" spans="2:29" ht="14.25" customHeight="1">
      <c r="B21" s="624" t="s">
        <v>128</v>
      </c>
      <c r="C21" s="625" t="s">
        <v>450</v>
      </c>
      <c r="D21" s="350" t="s">
        <v>83</v>
      </c>
      <c r="E21" s="57">
        <f>SUM(F21:J21)</f>
        <v>12837541.62</v>
      </c>
      <c r="F21" s="21">
        <v>12837541.62</v>
      </c>
      <c r="G21" s="347">
        <v>0</v>
      </c>
      <c r="H21" s="347">
        <v>0</v>
      </c>
      <c r="I21" s="347">
        <v>0</v>
      </c>
      <c r="J21" s="347">
        <v>0</v>
      </c>
      <c r="K21" s="232">
        <f>SUM(L21:N21)</f>
        <v>508364.63</v>
      </c>
      <c r="L21" s="233">
        <v>508364.63</v>
      </c>
      <c r="M21" s="233"/>
      <c r="N21" s="233"/>
      <c r="O21" s="232"/>
      <c r="P21" s="344"/>
      <c r="Q21" s="344"/>
      <c r="R21" s="344"/>
      <c r="S21" s="344"/>
      <c r="T21" s="60">
        <f>SUM(U21:Y21)</f>
        <v>12329176.989999998</v>
      </c>
      <c r="U21" s="22">
        <f>SUM(F21-L21)</f>
        <v>12329176.989999998</v>
      </c>
      <c r="V21" s="130">
        <f>SUM(G21)</f>
        <v>0</v>
      </c>
      <c r="W21" s="347">
        <v>0</v>
      </c>
      <c r="X21" s="347">
        <v>0</v>
      </c>
      <c r="Y21" s="130">
        <f>SUM(J21)</f>
        <v>0</v>
      </c>
      <c r="Z21" s="336" t="s">
        <v>56</v>
      </c>
      <c r="AA21" s="337" t="s">
        <v>42</v>
      </c>
      <c r="AB21" s="17"/>
      <c r="AC21" s="17"/>
    </row>
    <row r="22" spans="2:29" ht="15.75" customHeight="1">
      <c r="B22" s="624"/>
      <c r="C22" s="625"/>
      <c r="D22" s="99" t="s">
        <v>24</v>
      </c>
      <c r="E22" s="57"/>
      <c r="F22" s="21"/>
      <c r="G22" s="21"/>
      <c r="H22" s="21"/>
      <c r="I22" s="21"/>
      <c r="J22" s="21"/>
      <c r="K22" s="232"/>
      <c r="L22" s="233"/>
      <c r="M22" s="233"/>
      <c r="N22" s="233"/>
      <c r="O22" s="232"/>
      <c r="P22" s="344"/>
      <c r="Q22" s="344"/>
      <c r="R22" s="344"/>
      <c r="S22" s="344"/>
      <c r="T22" s="60"/>
      <c r="U22" s="22"/>
      <c r="V22" s="130"/>
      <c r="W22" s="130"/>
      <c r="X22" s="130"/>
      <c r="Y22" s="130"/>
      <c r="Z22" s="302" t="s">
        <v>57</v>
      </c>
      <c r="AA22" s="337"/>
      <c r="AB22" s="17"/>
      <c r="AC22" s="17"/>
    </row>
    <row r="23" spans="2:29" ht="10.5" customHeight="1">
      <c r="B23" s="237" t="s">
        <v>58</v>
      </c>
      <c r="C23" s="273"/>
      <c r="D23" s="99"/>
      <c r="E23" s="57"/>
      <c r="F23" s="21"/>
      <c r="G23" s="21"/>
      <c r="H23" s="21"/>
      <c r="I23" s="21"/>
      <c r="J23" s="21"/>
      <c r="K23" s="232"/>
      <c r="L23" s="233"/>
      <c r="M23" s="233"/>
      <c r="N23" s="233"/>
      <c r="O23" s="232"/>
      <c r="P23" s="344"/>
      <c r="Q23" s="344"/>
      <c r="R23" s="344"/>
      <c r="S23" s="344"/>
      <c r="T23" s="60"/>
      <c r="U23" s="22"/>
      <c r="V23" s="130"/>
      <c r="W23" s="130"/>
      <c r="X23" s="130"/>
      <c r="Y23" s="130"/>
      <c r="Z23" s="302"/>
      <c r="AA23" s="337"/>
      <c r="AB23" s="17"/>
      <c r="AC23" s="17"/>
    </row>
    <row r="24" spans="2:29" ht="10.5" customHeight="1">
      <c r="B24" s="237"/>
      <c r="C24" s="40" t="s">
        <v>54</v>
      </c>
      <c r="D24" s="99"/>
      <c r="E24" s="57"/>
      <c r="F24" s="21"/>
      <c r="G24" s="21"/>
      <c r="H24" s="21"/>
      <c r="I24" s="21"/>
      <c r="J24" s="21"/>
      <c r="K24" s="232"/>
      <c r="L24" s="233"/>
      <c r="M24" s="233"/>
      <c r="N24" s="233"/>
      <c r="O24" s="232"/>
      <c r="P24" s="344"/>
      <c r="Q24" s="344"/>
      <c r="R24" s="344"/>
      <c r="S24" s="344"/>
      <c r="T24" s="60"/>
      <c r="U24" s="22"/>
      <c r="V24" s="130"/>
      <c r="W24" s="130"/>
      <c r="X24" s="130"/>
      <c r="Y24" s="130"/>
      <c r="Z24" s="302"/>
      <c r="AA24" s="337"/>
      <c r="AB24" s="17"/>
      <c r="AC24" s="17"/>
    </row>
    <row r="25" spans="2:29" ht="9.75" customHeight="1">
      <c r="B25" s="624" t="s">
        <v>130</v>
      </c>
      <c r="C25" s="625" t="s">
        <v>131</v>
      </c>
      <c r="D25" s="99" t="s">
        <v>132</v>
      </c>
      <c r="E25" s="57">
        <f>SUM(F25:J25)</f>
        <v>2198784.45</v>
      </c>
      <c r="F25" s="21">
        <v>2198784.45</v>
      </c>
      <c r="G25" s="347">
        <v>0</v>
      </c>
      <c r="H25" s="347">
        <v>0</v>
      </c>
      <c r="I25" s="347">
        <v>0</v>
      </c>
      <c r="J25" s="347">
        <v>0</v>
      </c>
      <c r="K25" s="345"/>
      <c r="L25" s="234"/>
      <c r="M25" s="234"/>
      <c r="N25" s="234"/>
      <c r="O25" s="345"/>
      <c r="P25" s="346"/>
      <c r="Q25" s="346"/>
      <c r="R25" s="346"/>
      <c r="S25" s="346"/>
      <c r="T25" s="60">
        <f>SUM(U25:Y25)</f>
        <v>2198784.45</v>
      </c>
      <c r="U25" s="22">
        <f>SUM(F25-L25)</f>
        <v>2198784.45</v>
      </c>
      <c r="V25" s="130">
        <f>SUM(G25)</f>
        <v>0</v>
      </c>
      <c r="W25" s="347">
        <v>0</v>
      </c>
      <c r="X25" s="347">
        <v>0</v>
      </c>
      <c r="Y25" s="130">
        <f>SUM(J25)</f>
        <v>0</v>
      </c>
      <c r="Z25" s="336" t="s">
        <v>96</v>
      </c>
      <c r="AA25" s="337" t="s">
        <v>42</v>
      </c>
      <c r="AB25" s="17"/>
      <c r="AC25" s="17"/>
    </row>
    <row r="26" spans="2:29" ht="15.75" customHeight="1">
      <c r="B26" s="624"/>
      <c r="C26" s="625"/>
      <c r="D26" s="99" t="s">
        <v>28</v>
      </c>
      <c r="E26" s="57"/>
      <c r="F26" s="21"/>
      <c r="G26" s="21"/>
      <c r="H26" s="21"/>
      <c r="I26" s="21"/>
      <c r="J26" s="21"/>
      <c r="K26" s="232"/>
      <c r="L26" s="233"/>
      <c r="M26" s="233"/>
      <c r="N26" s="233"/>
      <c r="O26" s="232"/>
      <c r="P26" s="344"/>
      <c r="Q26" s="344"/>
      <c r="R26" s="344"/>
      <c r="S26" s="344"/>
      <c r="T26" s="60"/>
      <c r="U26" s="22"/>
      <c r="V26" s="130"/>
      <c r="W26" s="130"/>
      <c r="X26" s="130"/>
      <c r="Y26" s="130"/>
      <c r="Z26" s="302"/>
      <c r="AA26" s="337"/>
      <c r="AB26" s="17"/>
      <c r="AC26" s="17"/>
    </row>
    <row r="27" spans="2:29" ht="10.5" customHeight="1">
      <c r="B27" s="237" t="s">
        <v>60</v>
      </c>
      <c r="C27" s="273"/>
      <c r="D27" s="99"/>
      <c r="E27" s="57"/>
      <c r="F27" s="21"/>
      <c r="G27" s="21"/>
      <c r="H27" s="21"/>
      <c r="I27" s="21"/>
      <c r="J27" s="21"/>
      <c r="K27" s="232"/>
      <c r="L27" s="233"/>
      <c r="M27" s="233"/>
      <c r="N27" s="233"/>
      <c r="O27" s="232"/>
      <c r="P27" s="344"/>
      <c r="Q27" s="344"/>
      <c r="R27" s="344"/>
      <c r="S27" s="344"/>
      <c r="T27" s="60"/>
      <c r="U27" s="22"/>
      <c r="V27" s="130"/>
      <c r="W27" s="130"/>
      <c r="X27" s="130"/>
      <c r="Y27" s="130"/>
      <c r="Z27" s="302"/>
      <c r="AA27" s="337"/>
      <c r="AB27" s="17"/>
      <c r="AC27" s="17"/>
    </row>
    <row r="28" spans="2:29" ht="10.5" customHeight="1">
      <c r="B28" s="237"/>
      <c r="C28" s="40" t="s">
        <v>125</v>
      </c>
      <c r="D28" s="99"/>
      <c r="E28" s="57"/>
      <c r="F28" s="21"/>
      <c r="G28" s="21"/>
      <c r="H28" s="21"/>
      <c r="I28" s="21"/>
      <c r="J28" s="21"/>
      <c r="K28" s="232"/>
      <c r="L28" s="233"/>
      <c r="M28" s="233"/>
      <c r="N28" s="233"/>
      <c r="O28" s="232"/>
      <c r="P28" s="344"/>
      <c r="Q28" s="344"/>
      <c r="R28" s="344"/>
      <c r="S28" s="344"/>
      <c r="T28" s="60"/>
      <c r="U28" s="22"/>
      <c r="V28" s="130"/>
      <c r="W28" s="130"/>
      <c r="X28" s="130"/>
      <c r="Y28" s="130"/>
      <c r="Z28" s="302"/>
      <c r="AA28" s="337"/>
      <c r="AB28" s="17"/>
      <c r="AC28" s="17"/>
    </row>
    <row r="29" spans="2:29" ht="12.75" customHeight="1">
      <c r="B29" s="624" t="s">
        <v>133</v>
      </c>
      <c r="C29" s="625" t="s">
        <v>134</v>
      </c>
      <c r="D29" s="105" t="s">
        <v>135</v>
      </c>
      <c r="E29" s="57">
        <f>SUM(F29:J29)</f>
        <v>3024739.93</v>
      </c>
      <c r="F29" s="21">
        <v>3024739.93</v>
      </c>
      <c r="G29" s="347">
        <v>0</v>
      </c>
      <c r="H29" s="347">
        <v>0</v>
      </c>
      <c r="I29" s="347">
        <v>0</v>
      </c>
      <c r="J29" s="347">
        <v>0</v>
      </c>
      <c r="K29" s="345"/>
      <c r="L29" s="234"/>
      <c r="M29" s="234"/>
      <c r="N29" s="234"/>
      <c r="O29" s="345"/>
      <c r="P29" s="346"/>
      <c r="Q29" s="346"/>
      <c r="R29" s="346"/>
      <c r="S29" s="346"/>
      <c r="T29" s="60">
        <f>SUM(U29:Y29)</f>
        <v>3024739.93</v>
      </c>
      <c r="U29" s="22">
        <f>SUM(F29-L29)</f>
        <v>3024739.93</v>
      </c>
      <c r="V29" s="130">
        <f>SUM(G29)</f>
        <v>0</v>
      </c>
      <c r="W29" s="347">
        <v>0</v>
      </c>
      <c r="X29" s="347">
        <v>0</v>
      </c>
      <c r="Y29" s="130">
        <f>SUM(J29)</f>
        <v>0</v>
      </c>
      <c r="Z29" s="336" t="s">
        <v>156</v>
      </c>
      <c r="AA29" s="337" t="s">
        <v>42</v>
      </c>
      <c r="AB29" s="17"/>
      <c r="AC29" s="17"/>
    </row>
    <row r="30" spans="2:29" ht="14.25" customHeight="1">
      <c r="B30" s="624"/>
      <c r="C30" s="625"/>
      <c r="D30" s="105" t="s">
        <v>6</v>
      </c>
      <c r="E30" s="57"/>
      <c r="F30" s="21"/>
      <c r="G30" s="21"/>
      <c r="H30" s="21"/>
      <c r="I30" s="21"/>
      <c r="J30" s="21"/>
      <c r="K30" s="232"/>
      <c r="L30" s="233"/>
      <c r="M30" s="233"/>
      <c r="N30" s="233"/>
      <c r="O30" s="232"/>
      <c r="P30" s="344"/>
      <c r="Q30" s="344"/>
      <c r="R30" s="344"/>
      <c r="S30" s="344"/>
      <c r="T30" s="60"/>
      <c r="U30" s="22"/>
      <c r="V30" s="22"/>
      <c r="W30" s="22"/>
      <c r="X30" s="22"/>
      <c r="Y30" s="22"/>
      <c r="Z30" s="302" t="s">
        <v>97</v>
      </c>
      <c r="AA30" s="337"/>
      <c r="AB30" s="17"/>
      <c r="AC30" s="17"/>
    </row>
    <row r="31" spans="2:29" ht="9.75" customHeight="1">
      <c r="B31" s="624" t="s">
        <v>136</v>
      </c>
      <c r="C31" s="625" t="s">
        <v>137</v>
      </c>
      <c r="D31" s="105" t="s">
        <v>62</v>
      </c>
      <c r="E31" s="57">
        <f>SUM(F31:J31)</f>
        <v>2516067.5999999996</v>
      </c>
      <c r="F31" s="21">
        <v>251606.76</v>
      </c>
      <c r="G31" s="347">
        <v>0</v>
      </c>
      <c r="H31" s="347">
        <v>0</v>
      </c>
      <c r="I31" s="347">
        <v>0</v>
      </c>
      <c r="J31" s="439">
        <v>2264460.84</v>
      </c>
      <c r="K31" s="232"/>
      <c r="L31" s="233"/>
      <c r="M31" s="233"/>
      <c r="N31" s="233"/>
      <c r="O31" s="232"/>
      <c r="P31" s="344"/>
      <c r="Q31" s="233"/>
      <c r="R31" s="233"/>
      <c r="S31" s="233"/>
      <c r="T31" s="60">
        <f>SUM(U31:Y31)</f>
        <v>2516067.5999999996</v>
      </c>
      <c r="U31" s="22">
        <f>SUM(F31-L31)</f>
        <v>251606.76</v>
      </c>
      <c r="V31" s="130">
        <f>SUM(G31)</f>
        <v>0</v>
      </c>
      <c r="W31" s="347">
        <v>0</v>
      </c>
      <c r="X31" s="347">
        <v>0</v>
      </c>
      <c r="Y31" s="235">
        <f>SUM(J31)</f>
        <v>2264460.84</v>
      </c>
      <c r="Z31" s="336" t="s">
        <v>156</v>
      </c>
      <c r="AA31" s="337" t="s">
        <v>42</v>
      </c>
      <c r="AB31" s="17"/>
      <c r="AC31" s="17"/>
    </row>
    <row r="32" spans="2:29" ht="12.75" customHeight="1">
      <c r="B32" s="624"/>
      <c r="C32" s="625"/>
      <c r="D32" s="105" t="s">
        <v>25</v>
      </c>
      <c r="E32" s="57"/>
      <c r="F32" s="21"/>
      <c r="G32" s="21"/>
      <c r="H32" s="21"/>
      <c r="I32" s="21"/>
      <c r="J32" s="21"/>
      <c r="K32" s="232"/>
      <c r="L32" s="233"/>
      <c r="M32" s="233"/>
      <c r="N32" s="233"/>
      <c r="O32" s="232"/>
      <c r="P32" s="344"/>
      <c r="Q32" s="344"/>
      <c r="R32" s="344"/>
      <c r="S32" s="344"/>
      <c r="T32" s="60"/>
      <c r="U32" s="22"/>
      <c r="V32" s="22"/>
      <c r="W32" s="22"/>
      <c r="X32" s="22"/>
      <c r="Y32" s="22"/>
      <c r="Z32" s="302" t="s">
        <v>97</v>
      </c>
      <c r="AA32" s="337"/>
      <c r="AB32" s="17"/>
      <c r="AC32" s="17"/>
    </row>
    <row r="33" spans="2:29" ht="9.75" customHeight="1">
      <c r="B33" s="658" t="s">
        <v>63</v>
      </c>
      <c r="C33" s="659"/>
      <c r="D33" s="660"/>
      <c r="E33" s="57"/>
      <c r="F33" s="21"/>
      <c r="G33" s="21"/>
      <c r="H33" s="21"/>
      <c r="I33" s="21"/>
      <c r="J33" s="21"/>
      <c r="K33" s="232"/>
      <c r="L33" s="233"/>
      <c r="M33" s="233"/>
      <c r="N33" s="233"/>
      <c r="O33" s="232"/>
      <c r="P33" s="344"/>
      <c r="Q33" s="344"/>
      <c r="R33" s="344"/>
      <c r="S33" s="344"/>
      <c r="T33" s="60"/>
      <c r="U33" s="22"/>
      <c r="V33" s="22"/>
      <c r="W33" s="22"/>
      <c r="X33" s="22"/>
      <c r="Y33" s="22"/>
      <c r="Z33" s="302"/>
      <c r="AA33" s="337"/>
      <c r="AB33" s="17"/>
      <c r="AC33" s="17"/>
    </row>
    <row r="34" spans="2:29" ht="9.75" customHeight="1">
      <c r="B34" s="95"/>
      <c r="C34" s="40" t="s">
        <v>125</v>
      </c>
      <c r="D34" s="96"/>
      <c r="E34" s="57"/>
      <c r="F34" s="21"/>
      <c r="G34" s="21"/>
      <c r="H34" s="21"/>
      <c r="I34" s="21"/>
      <c r="J34" s="21"/>
      <c r="K34" s="232"/>
      <c r="L34" s="233"/>
      <c r="M34" s="233"/>
      <c r="N34" s="233"/>
      <c r="O34" s="232"/>
      <c r="P34" s="344"/>
      <c r="Q34" s="344"/>
      <c r="R34" s="344"/>
      <c r="S34" s="344"/>
      <c r="T34" s="56"/>
      <c r="U34" s="18"/>
      <c r="V34" s="18"/>
      <c r="W34" s="18"/>
      <c r="X34" s="18"/>
      <c r="Y34" s="18"/>
      <c r="Z34" s="302"/>
      <c r="AA34" s="337"/>
      <c r="AB34" s="17"/>
      <c r="AC34" s="17"/>
    </row>
    <row r="35" spans="2:29" ht="9.75" customHeight="1">
      <c r="B35" s="624" t="s">
        <v>139</v>
      </c>
      <c r="C35" s="625" t="s">
        <v>140</v>
      </c>
      <c r="D35" s="99" t="s">
        <v>141</v>
      </c>
      <c r="E35" s="57">
        <f>SUM(F35+G35+J35)</f>
        <v>2440189.83</v>
      </c>
      <c r="F35" s="21">
        <v>2440189.83</v>
      </c>
      <c r="G35" s="347">
        <v>0</v>
      </c>
      <c r="H35" s="347">
        <v>0</v>
      </c>
      <c r="I35" s="347">
        <v>0</v>
      </c>
      <c r="J35" s="347">
        <v>0</v>
      </c>
      <c r="K35" s="345"/>
      <c r="L35" s="234"/>
      <c r="M35" s="234"/>
      <c r="N35" s="234"/>
      <c r="O35" s="345"/>
      <c r="P35" s="346"/>
      <c r="Q35" s="346"/>
      <c r="R35" s="346"/>
      <c r="S35" s="346"/>
      <c r="T35" s="60">
        <f>SUM(U35:Y35)</f>
        <v>2440189.83</v>
      </c>
      <c r="U35" s="22">
        <f>SUM(F35-L35)</f>
        <v>2440189.83</v>
      </c>
      <c r="V35" s="130">
        <f>SUM(G35)</f>
        <v>0</v>
      </c>
      <c r="W35" s="347">
        <v>0</v>
      </c>
      <c r="X35" s="347">
        <v>0</v>
      </c>
      <c r="Y35" s="130">
        <f>SUM(J35+S35)</f>
        <v>0</v>
      </c>
      <c r="Z35" s="302" t="s">
        <v>154</v>
      </c>
      <c r="AA35" s="640" t="s">
        <v>42</v>
      </c>
      <c r="AB35" s="17"/>
      <c r="AC35" s="17"/>
    </row>
    <row r="36" spans="2:29" ht="9.75" customHeight="1">
      <c r="B36" s="624"/>
      <c r="C36" s="625"/>
      <c r="D36" s="99" t="s">
        <v>35</v>
      </c>
      <c r="E36" s="57"/>
      <c r="F36" s="21"/>
      <c r="G36" s="21"/>
      <c r="H36" s="21"/>
      <c r="I36" s="21"/>
      <c r="J36" s="21"/>
      <c r="K36" s="232"/>
      <c r="L36" s="233"/>
      <c r="M36" s="233"/>
      <c r="N36" s="233"/>
      <c r="O36" s="232"/>
      <c r="P36" s="344"/>
      <c r="Q36" s="344"/>
      <c r="R36" s="344"/>
      <c r="S36" s="344"/>
      <c r="T36" s="56"/>
      <c r="U36" s="18"/>
      <c r="V36" s="18"/>
      <c r="W36" s="18"/>
      <c r="X36" s="18"/>
      <c r="Y36" s="236"/>
      <c r="Z36" s="302" t="s">
        <v>155</v>
      </c>
      <c r="AA36" s="640"/>
      <c r="AB36" s="17"/>
      <c r="AC36" s="17"/>
    </row>
    <row r="37" spans="2:29" ht="4.5" customHeight="1">
      <c r="B37" s="624"/>
      <c r="C37" s="625"/>
      <c r="D37" s="99"/>
      <c r="E37" s="57"/>
      <c r="F37" s="21"/>
      <c r="G37" s="21"/>
      <c r="H37" s="21"/>
      <c r="I37" s="21"/>
      <c r="J37" s="21"/>
      <c r="K37" s="232"/>
      <c r="L37" s="233"/>
      <c r="M37" s="233"/>
      <c r="N37" s="233"/>
      <c r="O37" s="232"/>
      <c r="P37" s="344"/>
      <c r="Q37" s="344"/>
      <c r="R37" s="344"/>
      <c r="S37" s="344"/>
      <c r="T37" s="56"/>
      <c r="U37" s="18"/>
      <c r="V37" s="18"/>
      <c r="W37" s="18"/>
      <c r="X37" s="18"/>
      <c r="Y37" s="236"/>
      <c r="Z37" s="302"/>
      <c r="AA37" s="337"/>
      <c r="AB37" s="17"/>
      <c r="AC37" s="17"/>
    </row>
    <row r="38" spans="2:29" ht="9.75" customHeight="1">
      <c r="B38" s="624" t="s">
        <v>138</v>
      </c>
      <c r="C38" s="625" t="s">
        <v>142</v>
      </c>
      <c r="D38" s="99" t="s">
        <v>143</v>
      </c>
      <c r="E38" s="57">
        <f>SUM(F38+G38+J38)</f>
        <v>12500968.69</v>
      </c>
      <c r="F38" s="21">
        <v>2500968.69</v>
      </c>
      <c r="G38" s="347">
        <v>0</v>
      </c>
      <c r="H38" s="347">
        <v>0</v>
      </c>
      <c r="I38" s="347">
        <v>0</v>
      </c>
      <c r="J38" s="221">
        <v>10000000</v>
      </c>
      <c r="K38" s="345"/>
      <c r="L38" s="234"/>
      <c r="M38" s="234"/>
      <c r="N38" s="234"/>
      <c r="O38" s="345"/>
      <c r="P38" s="346"/>
      <c r="Q38" s="346"/>
      <c r="R38" s="346"/>
      <c r="S38" s="346"/>
      <c r="T38" s="60">
        <f>SUM(U38:Y38)</f>
        <v>12500968.69</v>
      </c>
      <c r="U38" s="22">
        <f>SUM(F38-L38)</f>
        <v>2500968.69</v>
      </c>
      <c r="V38" s="130">
        <f>SUM(G38)</f>
        <v>0</v>
      </c>
      <c r="W38" s="347">
        <v>0</v>
      </c>
      <c r="X38" s="347">
        <v>0</v>
      </c>
      <c r="Y38" s="235">
        <f>SUM(J38)</f>
        <v>10000000</v>
      </c>
      <c r="Z38" s="302" t="s">
        <v>154</v>
      </c>
      <c r="AA38" s="337" t="s">
        <v>42</v>
      </c>
      <c r="AB38" s="17"/>
      <c r="AC38" s="17"/>
    </row>
    <row r="39" spans="2:29" ht="9.75" customHeight="1">
      <c r="B39" s="624"/>
      <c r="C39" s="625"/>
      <c r="D39" s="99" t="s">
        <v>61</v>
      </c>
      <c r="E39" s="57"/>
      <c r="F39" s="21"/>
      <c r="G39" s="21"/>
      <c r="H39" s="21"/>
      <c r="I39" s="21"/>
      <c r="J39" s="221"/>
      <c r="K39" s="232"/>
      <c r="L39" s="233"/>
      <c r="M39" s="233"/>
      <c r="N39" s="233"/>
      <c r="O39" s="232"/>
      <c r="P39" s="344"/>
      <c r="Q39" s="344"/>
      <c r="R39" s="344"/>
      <c r="S39" s="344"/>
      <c r="T39" s="56"/>
      <c r="U39" s="18"/>
      <c r="V39" s="18"/>
      <c r="W39" s="18"/>
      <c r="X39" s="18"/>
      <c r="Y39" s="18"/>
      <c r="Z39" s="302" t="s">
        <v>155</v>
      </c>
      <c r="AA39" s="337"/>
      <c r="AB39" s="17"/>
      <c r="AC39" s="17"/>
    </row>
    <row r="40" spans="2:29" ht="9.75" customHeight="1">
      <c r="B40" s="624"/>
      <c r="C40" s="625"/>
      <c r="D40" s="96"/>
      <c r="E40" s="57"/>
      <c r="F40" s="21"/>
      <c r="G40" s="21"/>
      <c r="H40" s="21"/>
      <c r="I40" s="21"/>
      <c r="J40" s="221"/>
      <c r="K40" s="232"/>
      <c r="L40" s="233"/>
      <c r="M40" s="233"/>
      <c r="N40" s="233"/>
      <c r="O40" s="232"/>
      <c r="P40" s="344"/>
      <c r="Q40" s="344"/>
      <c r="R40" s="344"/>
      <c r="S40" s="344"/>
      <c r="T40" s="56"/>
      <c r="U40" s="18"/>
      <c r="V40" s="18"/>
      <c r="W40" s="18"/>
      <c r="X40" s="18"/>
      <c r="Y40" s="18"/>
      <c r="Z40" s="302"/>
      <c r="AA40" s="337"/>
      <c r="AB40" s="17"/>
      <c r="AC40" s="17"/>
    </row>
    <row r="41" spans="2:29" ht="9.75" customHeight="1">
      <c r="B41" s="97"/>
      <c r="C41" s="40" t="s">
        <v>55</v>
      </c>
      <c r="D41" s="99"/>
      <c r="E41" s="57"/>
      <c r="F41" s="21"/>
      <c r="G41" s="21"/>
      <c r="H41" s="21"/>
      <c r="I41" s="21"/>
      <c r="J41" s="21"/>
      <c r="K41" s="56"/>
      <c r="L41" s="18"/>
      <c r="M41" s="18"/>
      <c r="N41" s="18"/>
      <c r="O41" s="56"/>
      <c r="P41" s="114"/>
      <c r="Q41" s="114"/>
      <c r="R41" s="114"/>
      <c r="S41" s="114"/>
      <c r="T41" s="52"/>
      <c r="U41" s="19"/>
      <c r="V41" s="20"/>
      <c r="W41" s="20"/>
      <c r="X41" s="20"/>
      <c r="Y41" s="20"/>
      <c r="Z41" s="76"/>
      <c r="AA41" s="77"/>
      <c r="AB41" s="17"/>
      <c r="AC41" s="17"/>
    </row>
    <row r="42" spans="2:29" ht="9.75" customHeight="1">
      <c r="B42" s="624" t="s">
        <v>144</v>
      </c>
      <c r="C42" s="625" t="s">
        <v>145</v>
      </c>
      <c r="D42" s="99" t="s">
        <v>146</v>
      </c>
      <c r="E42" s="57">
        <f>SUM(F42+G42+J42)</f>
        <v>3500677.17</v>
      </c>
      <c r="F42" s="21">
        <v>3500677.17</v>
      </c>
      <c r="G42" s="347">
        <v>0</v>
      </c>
      <c r="H42" s="347">
        <v>0</v>
      </c>
      <c r="I42" s="347">
        <v>0</v>
      </c>
      <c r="J42" s="347">
        <v>0</v>
      </c>
      <c r="K42" s="345"/>
      <c r="L42" s="234"/>
      <c r="M42" s="234"/>
      <c r="N42" s="234"/>
      <c r="O42" s="345"/>
      <c r="P42" s="346"/>
      <c r="Q42" s="346"/>
      <c r="R42" s="346"/>
      <c r="S42" s="346"/>
      <c r="T42" s="60">
        <f>SUM(U42:Y42)</f>
        <v>3500677.17</v>
      </c>
      <c r="U42" s="22">
        <f>SUM(F42-L42)</f>
        <v>3500677.17</v>
      </c>
      <c r="V42" s="130">
        <f>SUM(G42)</f>
        <v>0</v>
      </c>
      <c r="W42" s="347">
        <v>0</v>
      </c>
      <c r="X42" s="347">
        <v>0</v>
      </c>
      <c r="Y42" s="130">
        <f>SUM(J42)</f>
        <v>0</v>
      </c>
      <c r="Z42" s="302" t="s">
        <v>154</v>
      </c>
      <c r="AA42" s="337" t="s">
        <v>42</v>
      </c>
      <c r="AB42" s="17"/>
      <c r="AC42" s="17"/>
    </row>
    <row r="43" spans="2:29" ht="9.75" customHeight="1">
      <c r="B43" s="624"/>
      <c r="C43" s="625"/>
      <c r="D43" s="99" t="s">
        <v>24</v>
      </c>
      <c r="E43" s="57"/>
      <c r="F43" s="21"/>
      <c r="G43" s="21"/>
      <c r="H43" s="21"/>
      <c r="I43" s="21"/>
      <c r="J43" s="21"/>
      <c r="K43" s="56"/>
      <c r="L43" s="18"/>
      <c r="M43" s="18"/>
      <c r="N43" s="18"/>
      <c r="O43" s="56"/>
      <c r="P43" s="114"/>
      <c r="Q43" s="114"/>
      <c r="R43" s="114"/>
      <c r="S43" s="114"/>
      <c r="T43" s="56"/>
      <c r="U43" s="18"/>
      <c r="V43" s="18"/>
      <c r="W43" s="18"/>
      <c r="X43" s="18"/>
      <c r="Y43" s="18"/>
      <c r="Z43" s="302" t="s">
        <v>155</v>
      </c>
      <c r="AA43" s="337"/>
      <c r="AB43" s="17"/>
      <c r="AC43" s="17"/>
    </row>
    <row r="44" spans="2:29" ht="9.75" customHeight="1">
      <c r="B44" s="624"/>
      <c r="C44" s="625"/>
      <c r="D44" s="96"/>
      <c r="E44" s="57"/>
      <c r="F44" s="21"/>
      <c r="G44" s="21"/>
      <c r="H44" s="21"/>
      <c r="I44" s="21"/>
      <c r="J44" s="21"/>
      <c r="K44" s="56"/>
      <c r="L44" s="18"/>
      <c r="M44" s="18"/>
      <c r="N44" s="18"/>
      <c r="O44" s="56"/>
      <c r="P44" s="114"/>
      <c r="Q44" s="114"/>
      <c r="R44" s="114"/>
      <c r="S44" s="114"/>
      <c r="T44" s="56"/>
      <c r="U44" s="18"/>
      <c r="V44" s="18"/>
      <c r="W44" s="18"/>
      <c r="X44" s="18"/>
      <c r="Y44" s="18"/>
      <c r="Z44" s="302"/>
      <c r="AA44" s="337"/>
      <c r="AB44" s="17"/>
      <c r="AC44" s="17"/>
    </row>
    <row r="45" spans="2:29" ht="9.75" customHeight="1">
      <c r="B45" s="658" t="s">
        <v>147</v>
      </c>
      <c r="C45" s="659"/>
      <c r="D45" s="660"/>
      <c r="E45" s="57"/>
      <c r="F45" s="21"/>
      <c r="G45" s="21"/>
      <c r="H45" s="21"/>
      <c r="I45" s="21"/>
      <c r="J45" s="21"/>
      <c r="K45" s="56"/>
      <c r="L45" s="18"/>
      <c r="M45" s="18"/>
      <c r="N45" s="18"/>
      <c r="O45" s="56"/>
      <c r="P45" s="114"/>
      <c r="Q45" s="114"/>
      <c r="R45" s="114"/>
      <c r="S45" s="114"/>
      <c r="T45" s="56"/>
      <c r="U45" s="18"/>
      <c r="V45" s="18"/>
      <c r="W45" s="18"/>
      <c r="X45" s="18"/>
      <c r="Y45" s="18"/>
      <c r="Z45" s="302"/>
      <c r="AA45" s="337"/>
      <c r="AB45" s="17"/>
      <c r="AC45" s="17"/>
    </row>
    <row r="46" spans="2:29" ht="9.75" customHeight="1">
      <c r="B46" s="95"/>
      <c r="C46" s="40" t="s">
        <v>54</v>
      </c>
      <c r="D46" s="96"/>
      <c r="E46" s="57"/>
      <c r="F46" s="21"/>
      <c r="G46" s="21"/>
      <c r="H46" s="21"/>
      <c r="I46" s="21"/>
      <c r="J46" s="21"/>
      <c r="K46" s="56"/>
      <c r="L46" s="18"/>
      <c r="M46" s="18"/>
      <c r="N46" s="18"/>
      <c r="O46" s="56"/>
      <c r="P46" s="114"/>
      <c r="Q46" s="114"/>
      <c r="R46" s="114"/>
      <c r="S46" s="114"/>
      <c r="T46" s="56"/>
      <c r="U46" s="18"/>
      <c r="V46" s="18"/>
      <c r="W46" s="18"/>
      <c r="X46" s="18"/>
      <c r="Y46" s="18"/>
      <c r="Z46" s="302"/>
      <c r="AA46" s="337"/>
      <c r="AB46" s="17"/>
      <c r="AC46" s="17"/>
    </row>
    <row r="47" spans="2:29" ht="9.75" customHeight="1">
      <c r="B47" s="624" t="s">
        <v>148</v>
      </c>
      <c r="C47" s="625" t="s">
        <v>149</v>
      </c>
      <c r="D47" s="99" t="s">
        <v>59</v>
      </c>
      <c r="E47" s="57">
        <f>SUM(F47+G47+J47)</f>
        <v>636985.21</v>
      </c>
      <c r="F47" s="21">
        <v>636985.21</v>
      </c>
      <c r="G47" s="347">
        <v>0</v>
      </c>
      <c r="H47" s="347">
        <v>0</v>
      </c>
      <c r="I47" s="347">
        <v>0</v>
      </c>
      <c r="J47" s="347">
        <v>0</v>
      </c>
      <c r="K47" s="329"/>
      <c r="L47" s="119"/>
      <c r="M47" s="119"/>
      <c r="N47" s="236"/>
      <c r="O47" s="345">
        <f>SUM(P47:S47)</f>
        <v>40000</v>
      </c>
      <c r="P47" s="346">
        <v>40000</v>
      </c>
      <c r="Q47" s="346"/>
      <c r="R47" s="346"/>
      <c r="S47" s="346"/>
      <c r="T47" s="60">
        <f>SUM(U47:Y47)</f>
        <v>676985.21</v>
      </c>
      <c r="U47" s="22">
        <f>SUM(F47+P47)</f>
        <v>676985.21</v>
      </c>
      <c r="V47" s="130">
        <f>SUM(G47)</f>
        <v>0</v>
      </c>
      <c r="W47" s="347">
        <v>0</v>
      </c>
      <c r="X47" s="347">
        <v>0</v>
      </c>
      <c r="Y47" s="130">
        <f>SUM(J47)</f>
        <v>0</v>
      </c>
      <c r="Z47" s="302" t="s">
        <v>153</v>
      </c>
      <c r="AA47" s="337" t="s">
        <v>42</v>
      </c>
      <c r="AB47" s="17"/>
      <c r="AC47" s="17"/>
    </row>
    <row r="48" spans="2:29" ht="9.75" customHeight="1">
      <c r="B48" s="624"/>
      <c r="C48" s="625"/>
      <c r="D48" s="99" t="s">
        <v>26</v>
      </c>
      <c r="E48" s="57"/>
      <c r="F48" s="21"/>
      <c r="G48" s="21"/>
      <c r="H48" s="21"/>
      <c r="I48" s="21"/>
      <c r="J48" s="21"/>
      <c r="K48" s="56"/>
      <c r="L48" s="18"/>
      <c r="M48" s="18"/>
      <c r="N48" s="18"/>
      <c r="O48" s="56"/>
      <c r="P48" s="114"/>
      <c r="Q48" s="114"/>
      <c r="R48" s="114"/>
      <c r="S48" s="114"/>
      <c r="T48" s="56"/>
      <c r="U48" s="18"/>
      <c r="V48" s="18"/>
      <c r="W48" s="18"/>
      <c r="X48" s="18"/>
      <c r="Y48" s="18"/>
      <c r="Z48" s="302"/>
      <c r="AA48" s="337"/>
      <c r="AB48" s="17"/>
      <c r="AC48" s="17"/>
    </row>
    <row r="49" spans="2:29" ht="5.25" customHeight="1">
      <c r="B49" s="624"/>
      <c r="C49" s="625"/>
      <c r="D49" s="99"/>
      <c r="E49" s="57"/>
      <c r="F49" s="21"/>
      <c r="G49" s="21"/>
      <c r="H49" s="21"/>
      <c r="I49" s="21"/>
      <c r="J49" s="21"/>
      <c r="K49" s="56"/>
      <c r="L49" s="18"/>
      <c r="M49" s="18"/>
      <c r="N49" s="18"/>
      <c r="O49" s="56"/>
      <c r="P49" s="114"/>
      <c r="Q49" s="114"/>
      <c r="R49" s="114"/>
      <c r="S49" s="114"/>
      <c r="T49" s="56"/>
      <c r="U49" s="18"/>
      <c r="V49" s="18"/>
      <c r="W49" s="18"/>
      <c r="X49" s="18"/>
      <c r="Y49" s="18"/>
      <c r="Z49" s="302"/>
      <c r="AA49" s="337"/>
      <c r="AB49" s="17"/>
      <c r="AC49" s="17"/>
    </row>
    <row r="50" spans="2:29" ht="9.75" customHeight="1">
      <c r="B50" s="624" t="s">
        <v>150</v>
      </c>
      <c r="C50" s="625" t="s">
        <v>151</v>
      </c>
      <c r="D50" s="99" t="s">
        <v>152</v>
      </c>
      <c r="E50" s="57">
        <f>SUM(F50+G50+J50)</f>
        <v>964705.45</v>
      </c>
      <c r="F50" s="21">
        <v>964705.45</v>
      </c>
      <c r="G50" s="347">
        <v>0</v>
      </c>
      <c r="H50" s="347">
        <v>0</v>
      </c>
      <c r="I50" s="347">
        <v>0</v>
      </c>
      <c r="J50" s="347">
        <v>0</v>
      </c>
      <c r="K50" s="345"/>
      <c r="L50" s="234"/>
      <c r="M50" s="234"/>
      <c r="N50" s="234"/>
      <c r="O50" s="345">
        <f>SUM(P50:S50)</f>
        <v>185223.78</v>
      </c>
      <c r="P50" s="346">
        <v>185223.78</v>
      </c>
      <c r="Q50" s="346"/>
      <c r="R50" s="346"/>
      <c r="S50" s="346"/>
      <c r="T50" s="60">
        <f>SUM(U50:Y50)</f>
        <v>1149929.23</v>
      </c>
      <c r="U50" s="22">
        <f>SUM(F50+P50)</f>
        <v>1149929.23</v>
      </c>
      <c r="V50" s="130">
        <f>SUM(G50)</f>
        <v>0</v>
      </c>
      <c r="W50" s="347">
        <v>0</v>
      </c>
      <c r="X50" s="347">
        <v>0</v>
      </c>
      <c r="Y50" s="130">
        <f>SUM(J50)</f>
        <v>0</v>
      </c>
      <c r="Z50" s="302" t="s">
        <v>153</v>
      </c>
      <c r="AA50" s="337" t="s">
        <v>42</v>
      </c>
      <c r="AB50" s="17"/>
      <c r="AC50" s="17"/>
    </row>
    <row r="51" spans="2:29" ht="9.75" customHeight="1">
      <c r="B51" s="624"/>
      <c r="C51" s="625"/>
      <c r="D51" s="99" t="s">
        <v>32</v>
      </c>
      <c r="E51" s="57"/>
      <c r="F51" s="21"/>
      <c r="G51" s="21"/>
      <c r="H51" s="21"/>
      <c r="I51" s="21"/>
      <c r="J51" s="21"/>
      <c r="K51" s="56"/>
      <c r="L51" s="18"/>
      <c r="M51" s="18"/>
      <c r="N51" s="18"/>
      <c r="O51" s="56"/>
      <c r="P51" s="114"/>
      <c r="Q51" s="114"/>
      <c r="R51" s="114"/>
      <c r="S51" s="114"/>
      <c r="T51" s="56"/>
      <c r="U51" s="18"/>
      <c r="V51" s="18"/>
      <c r="W51" s="18"/>
      <c r="X51" s="18"/>
      <c r="Y51" s="18"/>
      <c r="Z51" s="302"/>
      <c r="AA51" s="337"/>
      <c r="AB51" s="17"/>
      <c r="AC51" s="17"/>
    </row>
    <row r="52" spans="2:29" ht="6.75" customHeight="1">
      <c r="B52" s="624"/>
      <c r="C52" s="625"/>
      <c r="D52" s="99"/>
      <c r="E52" s="57"/>
      <c r="F52" s="21"/>
      <c r="G52" s="21"/>
      <c r="H52" s="21"/>
      <c r="I52" s="21"/>
      <c r="J52" s="21"/>
      <c r="K52" s="56"/>
      <c r="L52" s="18"/>
      <c r="M52" s="18"/>
      <c r="N52" s="18"/>
      <c r="O52" s="56"/>
      <c r="P52" s="114"/>
      <c r="Q52" s="114"/>
      <c r="R52" s="114"/>
      <c r="S52" s="114"/>
      <c r="T52" s="56"/>
      <c r="U52" s="18"/>
      <c r="V52" s="18"/>
      <c r="W52" s="18"/>
      <c r="X52" s="18"/>
      <c r="Y52" s="18"/>
      <c r="Z52" s="302"/>
      <c r="AA52" s="337"/>
      <c r="AB52" s="17"/>
      <c r="AC52" s="17"/>
    </row>
    <row r="53" spans="2:29" ht="9.75" customHeight="1">
      <c r="B53" s="210"/>
      <c r="C53" s="40" t="s">
        <v>125</v>
      </c>
      <c r="D53" s="99"/>
      <c r="E53" s="56"/>
      <c r="F53" s="18"/>
      <c r="G53" s="18"/>
      <c r="H53" s="18"/>
      <c r="I53" s="18"/>
      <c r="J53" s="18"/>
      <c r="K53" s="56"/>
      <c r="L53" s="18"/>
      <c r="M53" s="18"/>
      <c r="N53" s="18"/>
      <c r="O53" s="56"/>
      <c r="P53" s="114"/>
      <c r="Q53" s="18"/>
      <c r="R53" s="18"/>
      <c r="S53" s="18"/>
      <c r="T53" s="56"/>
      <c r="U53" s="18"/>
      <c r="V53" s="18"/>
      <c r="W53" s="18"/>
      <c r="X53" s="18"/>
      <c r="Y53" s="18"/>
      <c r="Z53" s="302"/>
      <c r="AA53" s="337"/>
      <c r="AB53" s="17"/>
      <c r="AC53" s="17"/>
    </row>
    <row r="54" spans="2:29" ht="7.5" customHeight="1">
      <c r="B54" s="624" t="s">
        <v>158</v>
      </c>
      <c r="C54" s="625" t="s">
        <v>157</v>
      </c>
      <c r="D54" s="671" t="s">
        <v>47</v>
      </c>
      <c r="E54" s="56">
        <f>SUM(F54:J54)</f>
        <v>685102.68</v>
      </c>
      <c r="F54" s="18">
        <v>68510.27</v>
      </c>
      <c r="G54" s="119">
        <v>0</v>
      </c>
      <c r="H54" s="347">
        <v>0</v>
      </c>
      <c r="I54" s="347">
        <v>0</v>
      </c>
      <c r="J54" s="440">
        <v>616592.41</v>
      </c>
      <c r="K54" s="56"/>
      <c r="L54" s="18"/>
      <c r="M54" s="18"/>
      <c r="N54" s="18"/>
      <c r="O54" s="56"/>
      <c r="P54" s="114"/>
      <c r="Q54" s="18"/>
      <c r="R54" s="18"/>
      <c r="S54" s="18"/>
      <c r="T54" s="60">
        <f>SUM(U54:Y54)</f>
        <v>685102.68</v>
      </c>
      <c r="U54" s="22">
        <f>SUM(F54-L54)</f>
        <v>68510.27</v>
      </c>
      <c r="V54" s="130">
        <f>SUM(G54)</f>
        <v>0</v>
      </c>
      <c r="W54" s="347">
        <v>0</v>
      </c>
      <c r="X54" s="347">
        <v>0</v>
      </c>
      <c r="Y54" s="235">
        <f>SUM(J54)</f>
        <v>616592.41</v>
      </c>
      <c r="Z54" s="302" t="s">
        <v>153</v>
      </c>
      <c r="AA54" s="337" t="s">
        <v>42</v>
      </c>
      <c r="AB54" s="17"/>
      <c r="AC54" s="17"/>
    </row>
    <row r="55" spans="2:29" ht="7.5" customHeight="1">
      <c r="B55" s="624"/>
      <c r="C55" s="625"/>
      <c r="D55" s="671"/>
      <c r="E55" s="56"/>
      <c r="F55" s="18"/>
      <c r="G55" s="18"/>
      <c r="H55" s="18"/>
      <c r="I55" s="18"/>
      <c r="J55" s="18"/>
      <c r="K55" s="56"/>
      <c r="L55" s="18"/>
      <c r="M55" s="18"/>
      <c r="N55" s="18"/>
      <c r="O55" s="56"/>
      <c r="P55" s="114"/>
      <c r="Q55" s="18"/>
      <c r="R55" s="18"/>
      <c r="S55" s="18"/>
      <c r="T55" s="56"/>
      <c r="U55" s="18"/>
      <c r="V55" s="18"/>
      <c r="W55" s="18"/>
      <c r="X55" s="18"/>
      <c r="Y55" s="18"/>
      <c r="Z55" s="336"/>
      <c r="AA55" s="337"/>
      <c r="AB55" s="17"/>
      <c r="AC55" s="17"/>
    </row>
    <row r="56" spans="2:29" ht="13.5" customHeight="1">
      <c r="B56" s="624"/>
      <c r="C56" s="625"/>
      <c r="D56" s="99" t="s">
        <v>6</v>
      </c>
      <c r="E56" s="56"/>
      <c r="F56" s="18"/>
      <c r="G56" s="18"/>
      <c r="H56" s="18"/>
      <c r="I56" s="18"/>
      <c r="J56" s="18"/>
      <c r="K56" s="56"/>
      <c r="L56" s="18"/>
      <c r="M56" s="18"/>
      <c r="N56" s="18"/>
      <c r="O56" s="56"/>
      <c r="P56" s="114"/>
      <c r="Q56" s="18"/>
      <c r="R56" s="18"/>
      <c r="S56" s="18"/>
      <c r="T56" s="56"/>
      <c r="U56" s="18"/>
      <c r="V56" s="22"/>
      <c r="W56" s="22"/>
      <c r="X56" s="22"/>
      <c r="Y56" s="22"/>
      <c r="Z56" s="302"/>
      <c r="AA56" s="337"/>
      <c r="AB56" s="17"/>
      <c r="AC56" s="17"/>
    </row>
    <row r="57" spans="2:29" ht="5.25" customHeight="1" thickBot="1">
      <c r="B57" s="338"/>
      <c r="C57" s="571"/>
      <c r="D57" s="135"/>
      <c r="E57" s="57"/>
      <c r="F57" s="21"/>
      <c r="G57" s="21"/>
      <c r="H57" s="21"/>
      <c r="I57" s="21"/>
      <c r="J57" s="21"/>
      <c r="K57" s="56"/>
      <c r="L57" s="18"/>
      <c r="M57" s="18"/>
      <c r="N57" s="18"/>
      <c r="O57" s="56"/>
      <c r="P57" s="114"/>
      <c r="Q57" s="114"/>
      <c r="R57" s="114"/>
      <c r="S57" s="114"/>
      <c r="T57" s="56"/>
      <c r="U57" s="18"/>
      <c r="V57" s="18"/>
      <c r="W57" s="18"/>
      <c r="X57" s="18"/>
      <c r="Y57" s="18"/>
      <c r="Z57" s="338"/>
      <c r="AA57" s="339"/>
      <c r="AB57" s="17"/>
      <c r="AC57" s="17"/>
    </row>
    <row r="58" spans="2:29" ht="9.75" customHeight="1">
      <c r="B58" s="11"/>
      <c r="C58" s="41" t="s">
        <v>7</v>
      </c>
      <c r="D58" s="11"/>
      <c r="E58" s="348">
        <f aca="true" t="shared" si="0" ref="E58:Y58">SUM(E12:E57)</f>
        <v>57379848.54000001</v>
      </c>
      <c r="F58" s="349">
        <f t="shared" si="0"/>
        <v>44498795.29000001</v>
      </c>
      <c r="G58" s="334">
        <f t="shared" si="0"/>
        <v>0</v>
      </c>
      <c r="H58" s="334">
        <f t="shared" si="0"/>
        <v>0</v>
      </c>
      <c r="I58" s="334">
        <f t="shared" si="0"/>
        <v>0</v>
      </c>
      <c r="J58" s="223">
        <f t="shared" si="0"/>
        <v>12881053.25</v>
      </c>
      <c r="K58" s="332">
        <f t="shared" si="0"/>
        <v>508364.63</v>
      </c>
      <c r="L58" s="333">
        <f t="shared" si="0"/>
        <v>508364.63</v>
      </c>
      <c r="M58" s="224">
        <f t="shared" si="0"/>
        <v>0</v>
      </c>
      <c r="N58" s="224">
        <f t="shared" si="0"/>
        <v>0</v>
      </c>
      <c r="O58" s="332">
        <f t="shared" si="0"/>
        <v>743460.74</v>
      </c>
      <c r="P58" s="333">
        <f t="shared" si="0"/>
        <v>743460.74</v>
      </c>
      <c r="Q58" s="224">
        <f t="shared" si="0"/>
        <v>0</v>
      </c>
      <c r="R58" s="224">
        <f t="shared" si="0"/>
        <v>0</v>
      </c>
      <c r="S58" s="224">
        <f t="shared" si="0"/>
        <v>0</v>
      </c>
      <c r="T58" s="332">
        <f t="shared" si="0"/>
        <v>57614944.65</v>
      </c>
      <c r="U58" s="333">
        <f t="shared" si="0"/>
        <v>44733891.4</v>
      </c>
      <c r="V58" s="334">
        <f t="shared" si="0"/>
        <v>0</v>
      </c>
      <c r="W58" s="334">
        <f t="shared" si="0"/>
        <v>0</v>
      </c>
      <c r="X58" s="334">
        <f t="shared" si="0"/>
        <v>0</v>
      </c>
      <c r="Y58" s="335">
        <f t="shared" si="0"/>
        <v>12881053.25</v>
      </c>
      <c r="Z58" s="11"/>
      <c r="AA58" s="11"/>
      <c r="AB58" s="17"/>
      <c r="AC58" s="17"/>
    </row>
    <row r="59" spans="2:29" ht="9.75" customHeight="1">
      <c r="B59" s="11"/>
      <c r="C59" s="41" t="s">
        <v>8</v>
      </c>
      <c r="D59" s="11"/>
      <c r="E59" s="225"/>
      <c r="F59" s="226"/>
      <c r="G59" s="227"/>
      <c r="H59" s="227"/>
      <c r="I59" s="227"/>
      <c r="J59" s="212"/>
      <c r="K59" s="112"/>
      <c r="L59" s="208"/>
      <c r="M59" s="208"/>
      <c r="N59" s="208"/>
      <c r="O59" s="112"/>
      <c r="P59" s="208"/>
      <c r="Q59" s="208"/>
      <c r="R59" s="208"/>
      <c r="S59" s="208"/>
      <c r="T59" s="225"/>
      <c r="U59" s="226"/>
      <c r="V59" s="212"/>
      <c r="W59" s="559"/>
      <c r="X59" s="559"/>
      <c r="Y59" s="278"/>
      <c r="Z59" s="11"/>
      <c r="AA59" s="11"/>
      <c r="AB59" s="17"/>
      <c r="AC59" s="17"/>
    </row>
    <row r="60" spans="2:29" ht="9.75" customHeight="1" thickBot="1">
      <c r="B60" s="11"/>
      <c r="C60" s="41" t="s">
        <v>9</v>
      </c>
      <c r="D60" s="11"/>
      <c r="E60" s="228"/>
      <c r="F60" s="229"/>
      <c r="G60" s="230"/>
      <c r="H60" s="230"/>
      <c r="I60" s="230"/>
      <c r="J60" s="213"/>
      <c r="K60" s="281"/>
      <c r="L60" s="136"/>
      <c r="M60" s="136"/>
      <c r="N60" s="136"/>
      <c r="O60" s="281"/>
      <c r="P60" s="136"/>
      <c r="Q60" s="136"/>
      <c r="R60" s="136"/>
      <c r="S60" s="136"/>
      <c r="T60" s="228"/>
      <c r="U60" s="229"/>
      <c r="V60" s="214"/>
      <c r="W60" s="560"/>
      <c r="X60" s="560"/>
      <c r="Y60" s="279"/>
      <c r="Z60" s="11"/>
      <c r="AA60" s="11"/>
      <c r="AB60" s="17"/>
      <c r="AC60" s="17"/>
    </row>
    <row r="61" spans="2:29" ht="9.75" customHeight="1">
      <c r="B61" s="11"/>
      <c r="C61" s="637" t="s">
        <v>10</v>
      </c>
      <c r="D61" s="637"/>
      <c r="E61" s="637"/>
      <c r="F61" s="637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637" t="s">
        <v>23</v>
      </c>
      <c r="U61" s="637"/>
      <c r="V61" s="637"/>
      <c r="W61" s="637"/>
      <c r="X61" s="637"/>
      <c r="Y61" s="637"/>
      <c r="Z61" s="11"/>
      <c r="AA61" s="11"/>
      <c r="AB61" s="17"/>
      <c r="AC61" s="17"/>
    </row>
    <row r="62" spans="2:29" ht="9.75" customHeight="1">
      <c r="B62" s="11"/>
      <c r="C62" s="637" t="s">
        <v>118</v>
      </c>
      <c r="D62" s="637"/>
      <c r="E62" s="637"/>
      <c r="F62" s="637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637" t="s">
        <v>119</v>
      </c>
      <c r="U62" s="637"/>
      <c r="V62" s="637"/>
      <c r="W62" s="637"/>
      <c r="X62" s="637"/>
      <c r="Y62" s="637"/>
      <c r="Z62" s="11"/>
      <c r="AA62" s="11"/>
      <c r="AB62" s="17"/>
      <c r="AC62" s="17"/>
    </row>
    <row r="63" spans="2:29" ht="9.75" customHeight="1">
      <c r="B63" s="11"/>
      <c r="C63" s="107"/>
      <c r="D63" s="107"/>
      <c r="E63" s="107"/>
      <c r="F63" s="107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107"/>
      <c r="U63" s="107"/>
      <c r="V63" s="107"/>
      <c r="W63" s="107"/>
      <c r="X63" s="107"/>
      <c r="Y63" s="107"/>
      <c r="Z63" s="11"/>
      <c r="AA63" s="11"/>
      <c r="AB63" s="17"/>
      <c r="AC63" s="17"/>
    </row>
    <row r="64" spans="2:29" ht="9.75" customHeight="1">
      <c r="B64" s="623" t="s">
        <v>0</v>
      </c>
      <c r="C64" s="623"/>
      <c r="D64" s="623"/>
      <c r="E64" s="623"/>
      <c r="F64" s="623"/>
      <c r="G64" s="623"/>
      <c r="H64" s="623"/>
      <c r="I64" s="623"/>
      <c r="J64" s="623"/>
      <c r="K64" s="623"/>
      <c r="L64" s="623"/>
      <c r="M64" s="623"/>
      <c r="N64" s="623"/>
      <c r="O64" s="623"/>
      <c r="P64" s="623"/>
      <c r="Q64" s="623"/>
      <c r="R64" s="623"/>
      <c r="S64" s="623"/>
      <c r="T64" s="623"/>
      <c r="U64" s="623"/>
      <c r="V64" s="623"/>
      <c r="W64" s="623"/>
      <c r="X64" s="623"/>
      <c r="Y64" s="623"/>
      <c r="Z64" s="623"/>
      <c r="AA64" s="623"/>
      <c r="AB64" s="17"/>
      <c r="AC64" s="17"/>
    </row>
    <row r="65" spans="2:29" ht="9.75" customHeight="1">
      <c r="B65" s="623" t="s">
        <v>398</v>
      </c>
      <c r="C65" s="623"/>
      <c r="D65" s="623"/>
      <c r="E65" s="623"/>
      <c r="F65" s="623"/>
      <c r="G65" s="623"/>
      <c r="H65" s="623"/>
      <c r="I65" s="623"/>
      <c r="J65" s="623"/>
      <c r="K65" s="623"/>
      <c r="L65" s="623"/>
      <c r="M65" s="623"/>
      <c r="N65" s="623"/>
      <c r="O65" s="623"/>
      <c r="P65" s="623"/>
      <c r="Q65" s="623"/>
      <c r="R65" s="623"/>
      <c r="S65" s="623"/>
      <c r="T65" s="623"/>
      <c r="U65" s="623"/>
      <c r="V65" s="623"/>
      <c r="W65" s="623"/>
      <c r="X65" s="623"/>
      <c r="Y65" s="623"/>
      <c r="Z65" s="623"/>
      <c r="AA65" s="623"/>
      <c r="AB65" s="17"/>
      <c r="AC65" s="17"/>
    </row>
    <row r="66" spans="2:29" ht="9.75" customHeight="1">
      <c r="B66" s="623" t="s">
        <v>511</v>
      </c>
      <c r="C66" s="623"/>
      <c r="D66" s="623"/>
      <c r="E66" s="623"/>
      <c r="F66" s="623"/>
      <c r="G66" s="623"/>
      <c r="H66" s="623"/>
      <c r="I66" s="623"/>
      <c r="J66" s="623"/>
      <c r="K66" s="623"/>
      <c r="L66" s="623"/>
      <c r="M66" s="623"/>
      <c r="N66" s="623"/>
      <c r="O66" s="623"/>
      <c r="P66" s="623"/>
      <c r="Q66" s="623"/>
      <c r="R66" s="623"/>
      <c r="S66" s="623"/>
      <c r="T66" s="623"/>
      <c r="U66" s="623"/>
      <c r="V66" s="623"/>
      <c r="W66" s="623"/>
      <c r="X66" s="623"/>
      <c r="Y66" s="623"/>
      <c r="Z66" s="623"/>
      <c r="AA66" s="623"/>
      <c r="AB66" s="17"/>
      <c r="AC66" s="17"/>
    </row>
    <row r="67" spans="2:29" ht="9.75" customHeight="1">
      <c r="B67" s="9" t="s">
        <v>50</v>
      </c>
      <c r="C67" s="7"/>
      <c r="D67" s="4"/>
      <c r="E67" s="5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10"/>
      <c r="U67" s="643"/>
      <c r="V67" s="643"/>
      <c r="W67" s="46"/>
      <c r="X67" s="46"/>
      <c r="Y67" s="7"/>
      <c r="Z67" s="4"/>
      <c r="AA67" s="4"/>
      <c r="AB67" s="17"/>
      <c r="AC67" s="17"/>
    </row>
    <row r="68" spans="2:29" ht="9.75" customHeight="1">
      <c r="B68" s="9" t="s">
        <v>51</v>
      </c>
      <c r="C68" s="7"/>
      <c r="D68" s="4"/>
      <c r="E68" s="5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4"/>
      <c r="W68" s="4"/>
      <c r="X68" s="4"/>
      <c r="Y68" s="4"/>
      <c r="Z68" s="4"/>
      <c r="AA68" s="4"/>
      <c r="AB68" s="17"/>
      <c r="AC68" s="17"/>
    </row>
    <row r="69" spans="2:29" ht="9.75" customHeight="1" thickBot="1">
      <c r="B69" s="80" t="s">
        <v>117</v>
      </c>
      <c r="C69" s="81"/>
      <c r="D69" s="11"/>
      <c r="E69" s="12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1"/>
      <c r="W69" s="11"/>
      <c r="X69" s="11"/>
      <c r="Y69" s="11"/>
      <c r="Z69" s="11"/>
      <c r="AA69" s="11"/>
      <c r="AB69" s="17"/>
      <c r="AC69" s="17"/>
    </row>
    <row r="70" spans="2:29" ht="9.75" customHeight="1">
      <c r="B70" s="82"/>
      <c r="C70" s="83"/>
      <c r="D70" s="84"/>
      <c r="E70" s="61"/>
      <c r="F70" s="62"/>
      <c r="G70" s="62"/>
      <c r="H70" s="62"/>
      <c r="I70" s="62"/>
      <c r="J70" s="62"/>
      <c r="K70" s="68"/>
      <c r="L70" s="62"/>
      <c r="M70" s="62"/>
      <c r="N70" s="62"/>
      <c r="O70" s="68"/>
      <c r="P70" s="62"/>
      <c r="Q70" s="62"/>
      <c r="R70" s="62"/>
      <c r="S70" s="62"/>
      <c r="T70" s="68"/>
      <c r="U70" s="62"/>
      <c r="V70" s="63"/>
      <c r="W70" s="63"/>
      <c r="X70" s="63"/>
      <c r="Y70" s="63"/>
      <c r="Z70" s="654" t="s">
        <v>1</v>
      </c>
      <c r="AA70" s="655"/>
      <c r="AB70" s="17"/>
      <c r="AC70" s="17"/>
    </row>
    <row r="71" spans="2:29" ht="9.75" customHeight="1" thickBot="1">
      <c r="B71" s="630" t="s">
        <v>52</v>
      </c>
      <c r="C71" s="631"/>
      <c r="D71" s="632"/>
      <c r="E71" s="638" t="s">
        <v>12</v>
      </c>
      <c r="F71" s="639"/>
      <c r="G71" s="639"/>
      <c r="H71" s="639"/>
      <c r="I71" s="639"/>
      <c r="J71" s="639"/>
      <c r="K71" s="638" t="s">
        <v>13</v>
      </c>
      <c r="L71" s="639"/>
      <c r="M71" s="639"/>
      <c r="N71" s="639"/>
      <c r="O71" s="638" t="s">
        <v>14</v>
      </c>
      <c r="P71" s="639"/>
      <c r="Q71" s="639"/>
      <c r="R71" s="639"/>
      <c r="S71" s="639"/>
      <c r="T71" s="638" t="s">
        <v>15</v>
      </c>
      <c r="U71" s="639"/>
      <c r="V71" s="639"/>
      <c r="W71" s="639"/>
      <c r="X71" s="639"/>
      <c r="Y71" s="639"/>
      <c r="Z71" s="656"/>
      <c r="AA71" s="657"/>
      <c r="AB71" s="17"/>
      <c r="AC71" s="17"/>
    </row>
    <row r="72" spans="2:29" ht="6.75" customHeight="1" thickBot="1">
      <c r="B72" s="64"/>
      <c r="C72" s="85"/>
      <c r="D72" s="86"/>
      <c r="E72" s="64"/>
      <c r="F72" s="65"/>
      <c r="G72" s="66"/>
      <c r="H72" s="66"/>
      <c r="I72" s="66"/>
      <c r="J72" s="66"/>
      <c r="K72" s="69"/>
      <c r="L72" s="66"/>
      <c r="M72" s="66"/>
      <c r="N72" s="66"/>
      <c r="O72" s="69"/>
      <c r="P72" s="66"/>
      <c r="Q72" s="66"/>
      <c r="R72" s="66"/>
      <c r="S72" s="66"/>
      <c r="T72" s="69"/>
      <c r="U72" s="66"/>
      <c r="V72" s="67"/>
      <c r="W72" s="67"/>
      <c r="X72" s="67"/>
      <c r="Y72" s="67"/>
      <c r="Z72" s="633" t="s">
        <v>2</v>
      </c>
      <c r="AA72" s="634"/>
      <c r="AB72" s="17"/>
      <c r="AC72" s="17"/>
    </row>
    <row r="73" spans="2:29" ht="9.75" customHeight="1">
      <c r="B73" s="87"/>
      <c r="C73" s="88"/>
      <c r="D73" s="89"/>
      <c r="E73" s="240"/>
      <c r="F73" s="276" t="s">
        <v>44</v>
      </c>
      <c r="G73" s="673" t="s">
        <v>502</v>
      </c>
      <c r="H73" s="626" t="s">
        <v>495</v>
      </c>
      <c r="I73" s="626" t="s">
        <v>449</v>
      </c>
      <c r="J73" s="628" t="s">
        <v>120</v>
      </c>
      <c r="K73" s="240"/>
      <c r="L73" s="276" t="s">
        <v>44</v>
      </c>
      <c r="M73" s="673" t="s">
        <v>502</v>
      </c>
      <c r="N73" s="241" t="s">
        <v>120</v>
      </c>
      <c r="O73" s="240"/>
      <c r="P73" s="276" t="s">
        <v>44</v>
      </c>
      <c r="Q73" s="673" t="s">
        <v>502</v>
      </c>
      <c r="R73" s="626" t="s">
        <v>495</v>
      </c>
      <c r="S73" s="241" t="s">
        <v>120</v>
      </c>
      <c r="T73" s="240"/>
      <c r="U73" s="276" t="s">
        <v>44</v>
      </c>
      <c r="V73" s="673" t="s">
        <v>502</v>
      </c>
      <c r="W73" s="626" t="s">
        <v>495</v>
      </c>
      <c r="X73" s="626" t="s">
        <v>449</v>
      </c>
      <c r="Y73" s="628" t="s">
        <v>120</v>
      </c>
      <c r="Z73" s="70" t="s">
        <v>39</v>
      </c>
      <c r="AA73" s="72" t="s">
        <v>48</v>
      </c>
      <c r="AB73" s="17"/>
      <c r="AC73" s="17"/>
    </row>
    <row r="74" spans="2:29" ht="9.75" customHeight="1" thickBot="1">
      <c r="B74" s="90" t="s">
        <v>3</v>
      </c>
      <c r="C74" s="91" t="s">
        <v>4</v>
      </c>
      <c r="D74" s="92" t="s">
        <v>5</v>
      </c>
      <c r="E74" s="242" t="s">
        <v>16</v>
      </c>
      <c r="F74" s="277" t="s">
        <v>45</v>
      </c>
      <c r="G74" s="674"/>
      <c r="H74" s="627"/>
      <c r="I74" s="627"/>
      <c r="J74" s="629"/>
      <c r="K74" s="242" t="s">
        <v>16</v>
      </c>
      <c r="L74" s="277" t="s">
        <v>45</v>
      </c>
      <c r="M74" s="674"/>
      <c r="N74" s="243"/>
      <c r="O74" s="242" t="s">
        <v>16</v>
      </c>
      <c r="P74" s="277" t="s">
        <v>45</v>
      </c>
      <c r="Q74" s="674"/>
      <c r="R74" s="627"/>
      <c r="S74" s="243"/>
      <c r="T74" s="242" t="s">
        <v>16</v>
      </c>
      <c r="U74" s="277" t="s">
        <v>45</v>
      </c>
      <c r="V74" s="674"/>
      <c r="W74" s="627"/>
      <c r="X74" s="627"/>
      <c r="Y74" s="629"/>
      <c r="Z74" s="71" t="s">
        <v>40</v>
      </c>
      <c r="AA74" s="73" t="s">
        <v>49</v>
      </c>
      <c r="AB74" s="17"/>
      <c r="AC74" s="17"/>
    </row>
    <row r="75" spans="2:29" ht="9.75" customHeight="1">
      <c r="B75" s="624" t="s">
        <v>345</v>
      </c>
      <c r="C75" s="625" t="s">
        <v>157</v>
      </c>
      <c r="D75" s="99" t="s">
        <v>116</v>
      </c>
      <c r="E75" s="56">
        <f>SUM(F75:J75)</f>
        <v>661290.38</v>
      </c>
      <c r="F75" s="18">
        <v>66129.04</v>
      </c>
      <c r="G75" s="119">
        <v>0</v>
      </c>
      <c r="H75" s="347">
        <v>0</v>
      </c>
      <c r="I75" s="347">
        <v>0</v>
      </c>
      <c r="J75" s="236">
        <v>595161.34</v>
      </c>
      <c r="K75" s="56"/>
      <c r="L75" s="18"/>
      <c r="M75" s="18"/>
      <c r="N75" s="18"/>
      <c r="O75" s="56"/>
      <c r="P75" s="114"/>
      <c r="Q75" s="18"/>
      <c r="R75" s="18"/>
      <c r="S75" s="18"/>
      <c r="T75" s="60">
        <f>SUM(U75:Y75)</f>
        <v>661290.38</v>
      </c>
      <c r="U75" s="22">
        <f>SUM(F75-L75)</f>
        <v>66129.04</v>
      </c>
      <c r="V75" s="130">
        <f>SUM(G75)</f>
        <v>0</v>
      </c>
      <c r="W75" s="347">
        <v>0</v>
      </c>
      <c r="X75" s="347">
        <v>0</v>
      </c>
      <c r="Y75" s="235">
        <f>SUM(J75)</f>
        <v>595161.34</v>
      </c>
      <c r="Z75" s="302" t="s">
        <v>153</v>
      </c>
      <c r="AA75" s="337" t="s">
        <v>42</v>
      </c>
      <c r="AB75" s="17"/>
      <c r="AC75" s="17"/>
    </row>
    <row r="76" spans="2:29" ht="5.25" customHeight="1">
      <c r="B76" s="624"/>
      <c r="C76" s="625"/>
      <c r="D76" s="670" t="s">
        <v>6</v>
      </c>
      <c r="E76" s="56"/>
      <c r="F76" s="18"/>
      <c r="G76" s="18"/>
      <c r="H76" s="18"/>
      <c r="I76" s="18"/>
      <c r="J76" s="18"/>
      <c r="K76" s="56"/>
      <c r="L76" s="18"/>
      <c r="M76" s="18"/>
      <c r="N76" s="18"/>
      <c r="O76" s="56"/>
      <c r="P76" s="114"/>
      <c r="Q76" s="18"/>
      <c r="R76" s="18"/>
      <c r="S76" s="18"/>
      <c r="T76" s="56"/>
      <c r="U76" s="18"/>
      <c r="V76" s="18"/>
      <c r="W76" s="18"/>
      <c r="X76" s="18"/>
      <c r="Y76" s="18"/>
      <c r="Z76" s="336"/>
      <c r="AA76" s="337"/>
      <c r="AB76" s="17"/>
      <c r="AC76" s="17"/>
    </row>
    <row r="77" spans="2:29" ht="6" customHeight="1">
      <c r="B77" s="624"/>
      <c r="C77" s="625"/>
      <c r="D77" s="670"/>
      <c r="E77" s="56"/>
      <c r="F77" s="18"/>
      <c r="G77" s="18"/>
      <c r="H77" s="18"/>
      <c r="I77" s="18"/>
      <c r="J77" s="18"/>
      <c r="K77" s="56"/>
      <c r="L77" s="18"/>
      <c r="M77" s="18"/>
      <c r="N77" s="18"/>
      <c r="O77" s="56"/>
      <c r="P77" s="114"/>
      <c r="Q77" s="18"/>
      <c r="R77" s="18"/>
      <c r="S77" s="18"/>
      <c r="T77" s="56"/>
      <c r="U77" s="18"/>
      <c r="V77" s="22"/>
      <c r="W77" s="22"/>
      <c r="X77" s="22"/>
      <c r="Y77" s="22"/>
      <c r="Z77" s="76"/>
      <c r="AA77" s="77"/>
      <c r="AB77" s="17"/>
      <c r="AC77" s="17"/>
    </row>
    <row r="78" spans="2:29" ht="9.75" customHeight="1">
      <c r="B78" s="624" t="s">
        <v>323</v>
      </c>
      <c r="C78" s="625" t="s">
        <v>399</v>
      </c>
      <c r="D78" s="99" t="s">
        <v>336</v>
      </c>
      <c r="E78" s="56">
        <f>SUM(F78:J78)</f>
        <v>101345.5</v>
      </c>
      <c r="F78" s="18">
        <v>101345.5</v>
      </c>
      <c r="G78" s="119">
        <v>0</v>
      </c>
      <c r="H78" s="347">
        <v>0</v>
      </c>
      <c r="I78" s="347">
        <v>0</v>
      </c>
      <c r="J78" s="119">
        <v>0</v>
      </c>
      <c r="K78" s="232">
        <f>SUM(L78:N78)</f>
        <v>101345.5</v>
      </c>
      <c r="L78" s="233">
        <v>101345.5</v>
      </c>
      <c r="M78" s="18"/>
      <c r="N78" s="18"/>
      <c r="O78" s="56"/>
      <c r="P78" s="114"/>
      <c r="Q78" s="18"/>
      <c r="R78" s="18"/>
      <c r="S78" s="18"/>
      <c r="T78" s="394">
        <f>SUM(U78:Y78)</f>
        <v>0</v>
      </c>
      <c r="U78" s="130">
        <f>SUM(F78-L78)</f>
        <v>0</v>
      </c>
      <c r="V78" s="130">
        <f>SUM(G78)</f>
        <v>0</v>
      </c>
      <c r="W78" s="347">
        <v>0</v>
      </c>
      <c r="X78" s="347">
        <v>0</v>
      </c>
      <c r="Y78" s="130">
        <f>SUM(J78)</f>
        <v>0</v>
      </c>
      <c r="Z78" s="302" t="s">
        <v>401</v>
      </c>
      <c r="AA78" s="337" t="s">
        <v>42</v>
      </c>
      <c r="AB78" s="17"/>
      <c r="AC78" s="17"/>
    </row>
    <row r="79" spans="2:29" ht="6" customHeight="1">
      <c r="B79" s="624"/>
      <c r="C79" s="625"/>
      <c r="D79" s="670" t="s">
        <v>33</v>
      </c>
      <c r="E79" s="56"/>
      <c r="F79" s="18"/>
      <c r="G79" s="18"/>
      <c r="H79" s="18"/>
      <c r="I79" s="18"/>
      <c r="J79" s="18"/>
      <c r="K79" s="56"/>
      <c r="L79" s="18"/>
      <c r="M79" s="18"/>
      <c r="N79" s="18"/>
      <c r="O79" s="56"/>
      <c r="P79" s="114"/>
      <c r="Q79" s="18"/>
      <c r="R79" s="18"/>
      <c r="S79" s="18"/>
      <c r="T79" s="56"/>
      <c r="U79" s="18"/>
      <c r="V79" s="18"/>
      <c r="W79" s="18"/>
      <c r="X79" s="18"/>
      <c r="Y79" s="18"/>
      <c r="Z79" s="336" t="s">
        <v>402</v>
      </c>
      <c r="AA79" s="337"/>
      <c r="AB79" s="17"/>
      <c r="AC79" s="17"/>
    </row>
    <row r="80" spans="2:29" ht="9.75" customHeight="1">
      <c r="B80" s="624"/>
      <c r="C80" s="625"/>
      <c r="D80" s="670"/>
      <c r="E80" s="56"/>
      <c r="F80" s="18"/>
      <c r="G80" s="18"/>
      <c r="H80" s="18"/>
      <c r="I80" s="18"/>
      <c r="J80" s="18"/>
      <c r="K80" s="56"/>
      <c r="L80" s="18"/>
      <c r="M80" s="18"/>
      <c r="N80" s="18"/>
      <c r="O80" s="56"/>
      <c r="P80" s="114"/>
      <c r="Q80" s="18"/>
      <c r="R80" s="18"/>
      <c r="S80" s="18"/>
      <c r="T80" s="56"/>
      <c r="U80" s="18"/>
      <c r="V80" s="22"/>
      <c r="W80" s="22"/>
      <c r="X80" s="22"/>
      <c r="Y80" s="22"/>
      <c r="Z80" s="76"/>
      <c r="AA80" s="77"/>
      <c r="AB80" s="17"/>
      <c r="AC80" s="17"/>
    </row>
    <row r="81" spans="2:29" ht="9.75" customHeight="1">
      <c r="B81" s="624" t="s">
        <v>330</v>
      </c>
      <c r="C81" s="625" t="s">
        <v>400</v>
      </c>
      <c r="D81" s="99" t="s">
        <v>337</v>
      </c>
      <c r="E81" s="56">
        <f>SUM(F81:J81)</f>
        <v>133750.61</v>
      </c>
      <c r="F81" s="18">
        <v>133750.61</v>
      </c>
      <c r="G81" s="119">
        <v>0</v>
      </c>
      <c r="H81" s="347">
        <v>0</v>
      </c>
      <c r="I81" s="347">
        <v>0</v>
      </c>
      <c r="J81" s="119">
        <v>0</v>
      </c>
      <c r="K81" s="232">
        <f>SUM(L81:N81)</f>
        <v>133750.61</v>
      </c>
      <c r="L81" s="233">
        <v>133750.61</v>
      </c>
      <c r="M81" s="234"/>
      <c r="N81" s="234"/>
      <c r="O81" s="56"/>
      <c r="P81" s="114"/>
      <c r="Q81" s="18"/>
      <c r="R81" s="597"/>
      <c r="S81" s="116"/>
      <c r="T81" s="394">
        <f>SUM(U81:Y81)</f>
        <v>0</v>
      </c>
      <c r="U81" s="130">
        <f>SUM(F81-L81)</f>
        <v>0</v>
      </c>
      <c r="V81" s="130">
        <f>SUM(G81)</f>
        <v>0</v>
      </c>
      <c r="W81" s="347">
        <v>0</v>
      </c>
      <c r="X81" s="347">
        <v>0</v>
      </c>
      <c r="Y81" s="130">
        <f>SUM(J81)</f>
        <v>0</v>
      </c>
      <c r="Z81" s="302" t="s">
        <v>403</v>
      </c>
      <c r="AA81" s="337" t="s">
        <v>42</v>
      </c>
      <c r="AB81" s="17"/>
      <c r="AC81" s="17"/>
    </row>
    <row r="82" spans="2:29" ht="9.75" customHeight="1">
      <c r="B82" s="624"/>
      <c r="C82" s="625"/>
      <c r="D82" s="670" t="s">
        <v>28</v>
      </c>
      <c r="E82" s="56"/>
      <c r="F82" s="18"/>
      <c r="G82" s="18"/>
      <c r="H82" s="18"/>
      <c r="I82" s="18"/>
      <c r="J82" s="18"/>
      <c r="K82" s="56"/>
      <c r="L82" s="18"/>
      <c r="M82" s="18"/>
      <c r="N82" s="18"/>
      <c r="O82" s="56"/>
      <c r="P82" s="114"/>
      <c r="Q82" s="18"/>
      <c r="R82" s="18"/>
      <c r="S82" s="18"/>
      <c r="T82" s="56"/>
      <c r="U82" s="18"/>
      <c r="V82" s="18"/>
      <c r="W82" s="18"/>
      <c r="X82" s="18"/>
      <c r="Y82" s="18"/>
      <c r="Z82" s="336" t="s">
        <v>155</v>
      </c>
      <c r="AA82" s="337"/>
      <c r="AB82" s="29"/>
      <c r="AC82" s="29"/>
    </row>
    <row r="83" spans="2:29" ht="9.75" customHeight="1">
      <c r="B83" s="624"/>
      <c r="C83" s="625"/>
      <c r="D83" s="670"/>
      <c r="E83" s="56"/>
      <c r="F83" s="18"/>
      <c r="G83" s="18"/>
      <c r="H83" s="18"/>
      <c r="I83" s="18"/>
      <c r="J83" s="18"/>
      <c r="K83" s="56"/>
      <c r="L83" s="18"/>
      <c r="M83" s="18"/>
      <c r="N83" s="18"/>
      <c r="O83" s="56"/>
      <c r="P83" s="114"/>
      <c r="Q83" s="18"/>
      <c r="R83" s="18"/>
      <c r="S83" s="18"/>
      <c r="T83" s="56"/>
      <c r="U83" s="18"/>
      <c r="V83" s="22"/>
      <c r="W83" s="22"/>
      <c r="X83" s="22"/>
      <c r="Y83" s="22"/>
      <c r="Z83" s="76"/>
      <c r="AA83" s="77"/>
      <c r="AB83" s="14"/>
      <c r="AC83" s="14"/>
    </row>
    <row r="84" spans="2:29" ht="12" customHeight="1">
      <c r="B84" s="624" t="s">
        <v>331</v>
      </c>
      <c r="C84" s="625" t="s">
        <v>405</v>
      </c>
      <c r="D84" s="350" t="s">
        <v>406</v>
      </c>
      <c r="E84" s="56">
        <f>SUM(F84:J84)</f>
        <v>1966348.06</v>
      </c>
      <c r="F84" s="18">
        <v>1966348.06</v>
      </c>
      <c r="G84" s="119">
        <v>0</v>
      </c>
      <c r="H84" s="347">
        <v>0</v>
      </c>
      <c r="I84" s="347">
        <v>0</v>
      </c>
      <c r="J84" s="119">
        <v>0</v>
      </c>
      <c r="K84" s="345"/>
      <c r="L84" s="234"/>
      <c r="M84" s="234"/>
      <c r="N84" s="234"/>
      <c r="O84" s="345"/>
      <c r="P84" s="346"/>
      <c r="Q84" s="346"/>
      <c r="R84" s="346"/>
      <c r="S84" s="346"/>
      <c r="T84" s="60">
        <f>SUM(U84:Y84)</f>
        <v>1966348.06</v>
      </c>
      <c r="U84" s="22">
        <f>SUM(F84-L84)</f>
        <v>1966348.06</v>
      </c>
      <c r="V84" s="130">
        <f>SUM(G84)</f>
        <v>0</v>
      </c>
      <c r="W84" s="347">
        <v>0</v>
      </c>
      <c r="X84" s="347">
        <v>0</v>
      </c>
      <c r="Y84" s="130">
        <f>SUM(J84)</f>
        <v>0</v>
      </c>
      <c r="Z84" s="302" t="s">
        <v>407</v>
      </c>
      <c r="AA84" s="337" t="s">
        <v>42</v>
      </c>
      <c r="AB84" s="14"/>
      <c r="AC84" s="14"/>
    </row>
    <row r="85" spans="2:29" ht="11.25">
      <c r="B85" s="624"/>
      <c r="C85" s="625"/>
      <c r="D85" s="670" t="s">
        <v>24</v>
      </c>
      <c r="E85" s="56"/>
      <c r="F85" s="18"/>
      <c r="G85" s="18"/>
      <c r="H85" s="18"/>
      <c r="I85" s="18"/>
      <c r="J85" s="18"/>
      <c r="K85" s="56"/>
      <c r="L85" s="18"/>
      <c r="M85" s="18"/>
      <c r="N85" s="18"/>
      <c r="O85" s="56"/>
      <c r="P85" s="114"/>
      <c r="Q85" s="18"/>
      <c r="R85" s="18"/>
      <c r="S85" s="18"/>
      <c r="T85" s="56"/>
      <c r="U85" s="18"/>
      <c r="V85" s="18"/>
      <c r="W85" s="18"/>
      <c r="X85" s="18"/>
      <c r="Y85" s="18"/>
      <c r="Z85" s="336" t="s">
        <v>57</v>
      </c>
      <c r="AA85" s="337"/>
      <c r="AB85" s="14"/>
      <c r="AC85" s="14"/>
    </row>
    <row r="86" spans="2:29" ht="11.25">
      <c r="B86" s="624"/>
      <c r="C86" s="625"/>
      <c r="D86" s="670"/>
      <c r="E86" s="56"/>
      <c r="F86" s="18"/>
      <c r="G86" s="18"/>
      <c r="H86" s="18"/>
      <c r="I86" s="18"/>
      <c r="J86" s="18"/>
      <c r="K86" s="56"/>
      <c r="L86" s="18"/>
      <c r="M86" s="18"/>
      <c r="N86" s="18"/>
      <c r="O86" s="56"/>
      <c r="P86" s="114"/>
      <c r="Q86" s="18"/>
      <c r="R86" s="18"/>
      <c r="S86" s="18"/>
      <c r="T86" s="56"/>
      <c r="U86" s="18"/>
      <c r="V86" s="22"/>
      <c r="W86" s="22"/>
      <c r="X86" s="22"/>
      <c r="Y86" s="22"/>
      <c r="Z86" s="76"/>
      <c r="AA86" s="77"/>
      <c r="AB86" s="14"/>
      <c r="AC86" s="14"/>
    </row>
    <row r="87" spans="2:29" ht="9.75" customHeight="1">
      <c r="B87" s="624" t="s">
        <v>332</v>
      </c>
      <c r="C87" s="625" t="s">
        <v>404</v>
      </c>
      <c r="D87" s="99" t="s">
        <v>408</v>
      </c>
      <c r="E87" s="56">
        <f>SUM(F87:J87)</f>
        <v>623465.08</v>
      </c>
      <c r="F87" s="18">
        <v>623465.08</v>
      </c>
      <c r="G87" s="119">
        <v>0</v>
      </c>
      <c r="H87" s="347">
        <v>0</v>
      </c>
      <c r="I87" s="347">
        <v>0</v>
      </c>
      <c r="J87" s="119">
        <v>0</v>
      </c>
      <c r="K87" s="345"/>
      <c r="L87" s="234"/>
      <c r="M87" s="234"/>
      <c r="N87" s="234"/>
      <c r="O87" s="345"/>
      <c r="P87" s="346"/>
      <c r="Q87" s="346"/>
      <c r="R87" s="346"/>
      <c r="S87" s="346"/>
      <c r="T87" s="60">
        <f>SUM(U87:Y87)</f>
        <v>623465.08</v>
      </c>
      <c r="U87" s="22">
        <f>SUM(F87-L87)</f>
        <v>623465.08</v>
      </c>
      <c r="V87" s="130">
        <f>SUM(G87)</f>
        <v>0</v>
      </c>
      <c r="W87" s="347">
        <v>0</v>
      </c>
      <c r="X87" s="347">
        <v>0</v>
      </c>
      <c r="Y87" s="130">
        <f>SUM(J87)</f>
        <v>0</v>
      </c>
      <c r="Z87" s="302" t="s">
        <v>153</v>
      </c>
      <c r="AA87" s="337" t="s">
        <v>42</v>
      </c>
      <c r="AB87" s="1"/>
      <c r="AC87" s="1"/>
    </row>
    <row r="88" spans="2:29" ht="11.25">
      <c r="B88" s="624"/>
      <c r="C88" s="625"/>
      <c r="D88" s="670" t="s">
        <v>24</v>
      </c>
      <c r="E88" s="56"/>
      <c r="F88" s="18"/>
      <c r="G88" s="18"/>
      <c r="H88" s="18"/>
      <c r="I88" s="18"/>
      <c r="J88" s="18"/>
      <c r="K88" s="56"/>
      <c r="L88" s="18"/>
      <c r="M88" s="18"/>
      <c r="N88" s="18"/>
      <c r="O88" s="56"/>
      <c r="P88" s="114"/>
      <c r="Q88" s="18"/>
      <c r="R88" s="18"/>
      <c r="S88" s="18"/>
      <c r="T88" s="56"/>
      <c r="U88" s="18"/>
      <c r="V88" s="18"/>
      <c r="W88" s="18"/>
      <c r="X88" s="18"/>
      <c r="Y88" s="18"/>
      <c r="Z88" s="336"/>
      <c r="AA88" s="337"/>
      <c r="AB88" s="14"/>
      <c r="AC88" s="14"/>
    </row>
    <row r="89" spans="2:29" ht="9.75" customHeight="1">
      <c r="B89" s="624"/>
      <c r="C89" s="625"/>
      <c r="D89" s="670"/>
      <c r="E89" s="56"/>
      <c r="F89" s="18"/>
      <c r="G89" s="18"/>
      <c r="H89" s="18"/>
      <c r="I89" s="18"/>
      <c r="J89" s="18"/>
      <c r="K89" s="56"/>
      <c r="L89" s="18"/>
      <c r="M89" s="18"/>
      <c r="N89" s="18"/>
      <c r="O89" s="56"/>
      <c r="P89" s="114"/>
      <c r="Q89" s="18"/>
      <c r="R89" s="18"/>
      <c r="S89" s="18"/>
      <c r="T89" s="56"/>
      <c r="U89" s="18"/>
      <c r="V89" s="22"/>
      <c r="W89" s="22"/>
      <c r="X89" s="22"/>
      <c r="Y89" s="22"/>
      <c r="Z89" s="76"/>
      <c r="AA89" s="77"/>
      <c r="AB89" s="1"/>
      <c r="AC89" s="1"/>
    </row>
    <row r="90" spans="2:29" ht="9.75" customHeight="1">
      <c r="B90" s="624" t="s">
        <v>333</v>
      </c>
      <c r="C90" s="625" t="s">
        <v>409</v>
      </c>
      <c r="D90" s="99" t="s">
        <v>338</v>
      </c>
      <c r="E90" s="56">
        <f>SUM(F90:J90)</f>
        <v>794050.08</v>
      </c>
      <c r="F90" s="18">
        <v>794050.08</v>
      </c>
      <c r="G90" s="119">
        <v>0</v>
      </c>
      <c r="H90" s="347">
        <v>0</v>
      </c>
      <c r="I90" s="347">
        <v>0</v>
      </c>
      <c r="J90" s="119">
        <v>0</v>
      </c>
      <c r="K90" s="345"/>
      <c r="L90" s="234"/>
      <c r="M90" s="234"/>
      <c r="N90" s="234"/>
      <c r="O90" s="345"/>
      <c r="P90" s="346"/>
      <c r="Q90" s="346"/>
      <c r="R90" s="346"/>
      <c r="S90" s="346"/>
      <c r="T90" s="60">
        <f>SUM(U90:Y90)</f>
        <v>794050.08</v>
      </c>
      <c r="U90" s="22">
        <f>SUM(F90-L90)</f>
        <v>794050.08</v>
      </c>
      <c r="V90" s="130">
        <f>SUM(G90)</f>
        <v>0</v>
      </c>
      <c r="W90" s="347">
        <v>0</v>
      </c>
      <c r="X90" s="347">
        <v>0</v>
      </c>
      <c r="Y90" s="130">
        <f>SUM(J90)</f>
        <v>0</v>
      </c>
      <c r="Z90" s="302" t="s">
        <v>401</v>
      </c>
      <c r="AA90" s="337" t="s">
        <v>42</v>
      </c>
      <c r="AB90" s="16"/>
      <c r="AC90" s="16"/>
    </row>
    <row r="91" spans="2:29" ht="9.75" customHeight="1">
      <c r="B91" s="624"/>
      <c r="C91" s="625"/>
      <c r="D91" s="670" t="s">
        <v>27</v>
      </c>
      <c r="E91" s="56"/>
      <c r="F91" s="18"/>
      <c r="G91" s="18"/>
      <c r="H91" s="18"/>
      <c r="I91" s="18"/>
      <c r="J91" s="18"/>
      <c r="K91" s="56"/>
      <c r="L91" s="18"/>
      <c r="M91" s="18"/>
      <c r="N91" s="18"/>
      <c r="O91" s="56"/>
      <c r="P91" s="114"/>
      <c r="Q91" s="18"/>
      <c r="R91" s="18"/>
      <c r="S91" s="18"/>
      <c r="T91" s="56"/>
      <c r="U91" s="18"/>
      <c r="V91" s="18"/>
      <c r="W91" s="18"/>
      <c r="X91" s="18"/>
      <c r="Y91" s="18"/>
      <c r="Z91" s="336" t="s">
        <v>402</v>
      </c>
      <c r="AA91" s="337"/>
      <c r="AB91" s="16"/>
      <c r="AC91" s="16"/>
    </row>
    <row r="92" spans="2:29" ht="9.75" customHeight="1">
      <c r="B92" s="624"/>
      <c r="C92" s="625"/>
      <c r="D92" s="670"/>
      <c r="E92" s="56"/>
      <c r="F92" s="18"/>
      <c r="G92" s="18"/>
      <c r="H92" s="18"/>
      <c r="I92" s="18"/>
      <c r="J92" s="18"/>
      <c r="K92" s="56"/>
      <c r="L92" s="18"/>
      <c r="M92" s="18"/>
      <c r="N92" s="18"/>
      <c r="O92" s="56"/>
      <c r="P92" s="114"/>
      <c r="Q92" s="18"/>
      <c r="R92" s="18"/>
      <c r="S92" s="18"/>
      <c r="T92" s="56"/>
      <c r="U92" s="18"/>
      <c r="V92" s="22"/>
      <c r="W92" s="22"/>
      <c r="X92" s="22"/>
      <c r="Y92" s="22"/>
      <c r="Z92" s="76"/>
      <c r="AA92" s="77"/>
      <c r="AB92" s="16"/>
      <c r="AC92" s="16"/>
    </row>
    <row r="93" spans="2:29" ht="9.75" customHeight="1">
      <c r="B93" s="624" t="s">
        <v>334</v>
      </c>
      <c r="C93" s="625" t="s">
        <v>335</v>
      </c>
      <c r="D93" s="99" t="s">
        <v>81</v>
      </c>
      <c r="E93" s="56">
        <f>SUM(F93:J93)</f>
        <v>400380.04</v>
      </c>
      <c r="F93" s="18">
        <v>400380.04</v>
      </c>
      <c r="G93" s="119">
        <v>0</v>
      </c>
      <c r="H93" s="347">
        <v>0</v>
      </c>
      <c r="I93" s="347">
        <v>0</v>
      </c>
      <c r="J93" s="119">
        <v>0</v>
      </c>
      <c r="K93" s="345"/>
      <c r="L93" s="234"/>
      <c r="M93" s="234"/>
      <c r="N93" s="234"/>
      <c r="O93" s="345"/>
      <c r="P93" s="346"/>
      <c r="Q93" s="346"/>
      <c r="R93" s="346"/>
      <c r="S93" s="346"/>
      <c r="T93" s="60">
        <f>SUM(U93:Y93)</f>
        <v>400380.04</v>
      </c>
      <c r="U93" s="22">
        <f>SUM(F93-L93)</f>
        <v>400380.04</v>
      </c>
      <c r="V93" s="130">
        <f>SUM(G93)</f>
        <v>0</v>
      </c>
      <c r="W93" s="347">
        <v>0</v>
      </c>
      <c r="X93" s="347">
        <v>0</v>
      </c>
      <c r="Y93" s="130">
        <f>SUM(J93)</f>
        <v>0</v>
      </c>
      <c r="Z93" s="302" t="s">
        <v>407</v>
      </c>
      <c r="AA93" s="337" t="s">
        <v>42</v>
      </c>
      <c r="AB93" s="16"/>
      <c r="AC93" s="16"/>
    </row>
    <row r="94" spans="2:29" ht="9.75" customHeight="1">
      <c r="B94" s="624"/>
      <c r="C94" s="625"/>
      <c r="D94" s="670" t="s">
        <v>34</v>
      </c>
      <c r="E94" s="56"/>
      <c r="F94" s="18"/>
      <c r="G94" s="18"/>
      <c r="H94" s="18"/>
      <c r="I94" s="18"/>
      <c r="J94" s="18"/>
      <c r="K94" s="56"/>
      <c r="L94" s="18"/>
      <c r="M94" s="18"/>
      <c r="N94" s="18"/>
      <c r="O94" s="56"/>
      <c r="P94" s="114"/>
      <c r="Q94" s="18"/>
      <c r="R94" s="18"/>
      <c r="S94" s="18"/>
      <c r="T94" s="56"/>
      <c r="U94" s="18"/>
      <c r="V94" s="18"/>
      <c r="W94" s="18"/>
      <c r="X94" s="18"/>
      <c r="Y94" s="18"/>
      <c r="Z94" s="336" t="s">
        <v>57</v>
      </c>
      <c r="AA94" s="337"/>
      <c r="AB94" s="16"/>
      <c r="AC94" s="16"/>
    </row>
    <row r="95" spans="2:29" ht="9.75" customHeight="1">
      <c r="B95" s="624"/>
      <c r="C95" s="625"/>
      <c r="D95" s="670"/>
      <c r="E95" s="56"/>
      <c r="F95" s="18"/>
      <c r="G95" s="18"/>
      <c r="H95" s="18"/>
      <c r="I95" s="18"/>
      <c r="J95" s="18"/>
      <c r="K95" s="56"/>
      <c r="L95" s="18"/>
      <c r="M95" s="18"/>
      <c r="N95" s="18"/>
      <c r="O95" s="56"/>
      <c r="P95" s="114"/>
      <c r="Q95" s="18"/>
      <c r="R95" s="18"/>
      <c r="S95" s="18"/>
      <c r="T95" s="56"/>
      <c r="U95" s="18"/>
      <c r="V95" s="22"/>
      <c r="W95" s="561"/>
      <c r="X95" s="561"/>
      <c r="Y95" s="128"/>
      <c r="Z95" s="76"/>
      <c r="AA95" s="77"/>
      <c r="AB95" s="16"/>
      <c r="AC95" s="16"/>
    </row>
    <row r="96" spans="2:29" ht="14.25" customHeight="1">
      <c r="B96" s="658" t="s">
        <v>494</v>
      </c>
      <c r="C96" s="659"/>
      <c r="D96" s="660"/>
      <c r="E96" s="57"/>
      <c r="F96" s="21"/>
      <c r="G96" s="21"/>
      <c r="H96" s="21"/>
      <c r="I96" s="21"/>
      <c r="J96" s="21"/>
      <c r="K96" s="56"/>
      <c r="L96" s="18"/>
      <c r="M96" s="18"/>
      <c r="N96" s="18"/>
      <c r="O96" s="56"/>
      <c r="P96" s="114"/>
      <c r="Q96" s="114"/>
      <c r="R96" s="114"/>
      <c r="S96" s="114"/>
      <c r="T96" s="56"/>
      <c r="U96" s="18"/>
      <c r="V96" s="18"/>
      <c r="W96" s="18"/>
      <c r="X96" s="18"/>
      <c r="Y96" s="18"/>
      <c r="Z96" s="302"/>
      <c r="AA96" s="337"/>
      <c r="AB96" s="29"/>
      <c r="AC96" s="29"/>
    </row>
    <row r="97" spans="2:29" ht="9.75" customHeight="1">
      <c r="B97" s="95"/>
      <c r="C97" s="40" t="s">
        <v>54</v>
      </c>
      <c r="D97" s="96"/>
      <c r="E97" s="57"/>
      <c r="F97" s="21"/>
      <c r="G97" s="21"/>
      <c r="H97" s="21"/>
      <c r="I97" s="21"/>
      <c r="J97" s="21"/>
      <c r="K97" s="56"/>
      <c r="L97" s="18"/>
      <c r="M97" s="18"/>
      <c r="N97" s="18"/>
      <c r="O97" s="56"/>
      <c r="P97" s="114"/>
      <c r="Q97" s="114"/>
      <c r="R97" s="114"/>
      <c r="S97" s="114"/>
      <c r="T97" s="56"/>
      <c r="U97" s="18"/>
      <c r="V97" s="18"/>
      <c r="W97" s="18"/>
      <c r="X97" s="18"/>
      <c r="Y97" s="18"/>
      <c r="Z97" s="302"/>
      <c r="AA97" s="337"/>
      <c r="AB97" s="29"/>
      <c r="AC97" s="29"/>
    </row>
    <row r="98" spans="2:29" ht="14.25" customHeight="1">
      <c r="B98" s="624" t="s">
        <v>430</v>
      </c>
      <c r="C98" s="625" t="s">
        <v>420</v>
      </c>
      <c r="D98" s="99" t="s">
        <v>169</v>
      </c>
      <c r="E98" s="57">
        <f>SUM(F98+G98+J98)</f>
        <v>649700.07</v>
      </c>
      <c r="F98" s="21">
        <v>649700.07</v>
      </c>
      <c r="G98" s="347">
        <v>0</v>
      </c>
      <c r="H98" s="347">
        <v>0</v>
      </c>
      <c r="I98" s="347">
        <v>0</v>
      </c>
      <c r="J98" s="347">
        <v>0</v>
      </c>
      <c r="K98" s="329"/>
      <c r="L98" s="119"/>
      <c r="M98" s="119"/>
      <c r="N98" s="236"/>
      <c r="O98" s="329"/>
      <c r="P98" s="330"/>
      <c r="Q98" s="330"/>
      <c r="R98" s="330"/>
      <c r="S98" s="331"/>
      <c r="T98" s="60">
        <f>SUM(U98:Y98)</f>
        <v>649700.07</v>
      </c>
      <c r="U98" s="22">
        <f>SUM(F98+P98)</f>
        <v>649700.07</v>
      </c>
      <c r="V98" s="130">
        <f>SUM(G98)</f>
        <v>0</v>
      </c>
      <c r="W98" s="347">
        <v>0</v>
      </c>
      <c r="X98" s="347">
        <v>0</v>
      </c>
      <c r="Y98" s="130">
        <f>SUM(J98)</f>
        <v>0</v>
      </c>
      <c r="Z98" s="302" t="s">
        <v>153</v>
      </c>
      <c r="AA98" s="337" t="s">
        <v>42</v>
      </c>
      <c r="AB98" s="29"/>
      <c r="AC98" s="29"/>
    </row>
    <row r="99" spans="2:29" ht="9.75" customHeight="1">
      <c r="B99" s="624"/>
      <c r="C99" s="625"/>
      <c r="D99" s="99" t="s">
        <v>61</v>
      </c>
      <c r="E99" s="57"/>
      <c r="F99" s="21"/>
      <c r="G99" s="21"/>
      <c r="H99" s="21"/>
      <c r="I99" s="21"/>
      <c r="J99" s="21"/>
      <c r="K99" s="56"/>
      <c r="L99" s="18"/>
      <c r="M99" s="18"/>
      <c r="N99" s="18"/>
      <c r="O99" s="56"/>
      <c r="P99" s="114"/>
      <c r="Q99" s="114"/>
      <c r="R99" s="114"/>
      <c r="S99" s="114"/>
      <c r="T99" s="56"/>
      <c r="U99" s="18"/>
      <c r="V99" s="18"/>
      <c r="W99" s="18"/>
      <c r="X99" s="18"/>
      <c r="Y99" s="18"/>
      <c r="Z99" s="302"/>
      <c r="AA99" s="337"/>
      <c r="AB99" s="29"/>
      <c r="AC99" s="29"/>
    </row>
    <row r="100" spans="2:29" ht="9.75" customHeight="1">
      <c r="B100" s="624"/>
      <c r="C100" s="625"/>
      <c r="D100" s="99"/>
      <c r="E100" s="57"/>
      <c r="F100" s="21"/>
      <c r="G100" s="21"/>
      <c r="H100" s="21"/>
      <c r="I100" s="21"/>
      <c r="J100" s="21"/>
      <c r="K100" s="56"/>
      <c r="L100" s="18"/>
      <c r="M100" s="18"/>
      <c r="N100" s="18"/>
      <c r="O100" s="56"/>
      <c r="P100" s="114"/>
      <c r="Q100" s="114"/>
      <c r="R100" s="114"/>
      <c r="S100" s="114"/>
      <c r="T100" s="56"/>
      <c r="U100" s="18"/>
      <c r="V100" s="18"/>
      <c r="W100" s="18"/>
      <c r="X100" s="18"/>
      <c r="Y100" s="18"/>
      <c r="Z100" s="302"/>
      <c r="AA100" s="337"/>
      <c r="AB100" s="29"/>
      <c r="AC100" s="29"/>
    </row>
    <row r="101" spans="2:29" ht="9.75" customHeight="1">
      <c r="B101" s="237" t="s">
        <v>53</v>
      </c>
      <c r="C101" s="558"/>
      <c r="D101" s="96"/>
      <c r="E101" s="56"/>
      <c r="F101" s="18"/>
      <c r="G101" s="18"/>
      <c r="H101" s="18"/>
      <c r="I101" s="18"/>
      <c r="J101" s="19"/>
      <c r="K101" s="232"/>
      <c r="L101" s="233"/>
      <c r="M101" s="233"/>
      <c r="N101" s="233"/>
      <c r="O101" s="232"/>
      <c r="P101" s="344"/>
      <c r="Q101" s="344"/>
      <c r="R101" s="344"/>
      <c r="S101" s="344"/>
      <c r="T101" s="52"/>
      <c r="U101" s="19"/>
      <c r="V101" s="20"/>
      <c r="W101" s="20"/>
      <c r="X101" s="20"/>
      <c r="Y101" s="20"/>
      <c r="Z101" s="76"/>
      <c r="AA101" s="77"/>
      <c r="AB101" s="17"/>
      <c r="AC101" s="17"/>
    </row>
    <row r="102" spans="2:29" ht="9.75" customHeight="1">
      <c r="B102" s="95"/>
      <c r="C102" s="40" t="s">
        <v>55</v>
      </c>
      <c r="D102" s="96"/>
      <c r="E102" s="56"/>
      <c r="F102" s="18"/>
      <c r="G102" s="18"/>
      <c r="H102" s="18"/>
      <c r="I102" s="18"/>
      <c r="J102" s="19"/>
      <c r="K102" s="232"/>
      <c r="L102" s="233"/>
      <c r="M102" s="233"/>
      <c r="N102" s="233"/>
      <c r="O102" s="232"/>
      <c r="P102" s="344"/>
      <c r="Q102" s="344"/>
      <c r="R102" s="344"/>
      <c r="S102" s="344"/>
      <c r="T102" s="52"/>
      <c r="U102" s="19"/>
      <c r="V102" s="20"/>
      <c r="W102" s="20"/>
      <c r="X102" s="20"/>
      <c r="Y102" s="20"/>
      <c r="Z102" s="76"/>
      <c r="AA102" s="77"/>
      <c r="AB102" s="17"/>
      <c r="AC102" s="17"/>
    </row>
    <row r="103" spans="2:29" ht="14.25" customHeight="1">
      <c r="B103" s="624" t="s">
        <v>489</v>
      </c>
      <c r="C103" s="625" t="s">
        <v>488</v>
      </c>
      <c r="D103" s="99" t="s">
        <v>143</v>
      </c>
      <c r="E103" s="57">
        <f>SUM(F103+G103+J103+H103)</f>
        <v>490978.19</v>
      </c>
      <c r="F103" s="21">
        <v>454229.08</v>
      </c>
      <c r="G103" s="347">
        <v>0</v>
      </c>
      <c r="H103" s="439">
        <v>36749.11</v>
      </c>
      <c r="I103" s="347">
        <v>0</v>
      </c>
      <c r="J103" s="347">
        <v>0</v>
      </c>
      <c r="K103" s="329"/>
      <c r="L103" s="119"/>
      <c r="M103" s="119"/>
      <c r="N103" s="236"/>
      <c r="O103" s="329"/>
      <c r="P103" s="330"/>
      <c r="Q103" s="330"/>
      <c r="R103" s="330"/>
      <c r="S103" s="331"/>
      <c r="T103" s="60">
        <f>SUM(U103:Y103)</f>
        <v>490978.19</v>
      </c>
      <c r="U103" s="22">
        <f>SUM(F103+P103)</f>
        <v>454229.08</v>
      </c>
      <c r="V103" s="130">
        <f>SUM(G103)</f>
        <v>0</v>
      </c>
      <c r="W103" s="439">
        <v>36749.11</v>
      </c>
      <c r="X103" s="347">
        <v>0</v>
      </c>
      <c r="Y103" s="130">
        <f>SUM(J103)</f>
        <v>0</v>
      </c>
      <c r="Z103" s="302" t="s">
        <v>153</v>
      </c>
      <c r="AA103" s="337" t="s">
        <v>42</v>
      </c>
      <c r="AB103" s="29"/>
      <c r="AC103" s="29"/>
    </row>
    <row r="104" spans="2:29" ht="9.75" customHeight="1">
      <c r="B104" s="624"/>
      <c r="C104" s="625"/>
      <c r="D104" s="99" t="s">
        <v>61</v>
      </c>
      <c r="E104" s="57"/>
      <c r="F104" s="21"/>
      <c r="G104" s="21"/>
      <c r="H104" s="21"/>
      <c r="I104" s="21"/>
      <c r="J104" s="21"/>
      <c r="K104" s="56"/>
      <c r="L104" s="18"/>
      <c r="M104" s="18"/>
      <c r="N104" s="18"/>
      <c r="O104" s="56"/>
      <c r="P104" s="114"/>
      <c r="Q104" s="114"/>
      <c r="R104" s="114"/>
      <c r="S104" s="114"/>
      <c r="T104" s="56"/>
      <c r="U104" s="18"/>
      <c r="V104" s="18"/>
      <c r="W104" s="18"/>
      <c r="X104" s="18"/>
      <c r="Y104" s="18"/>
      <c r="Z104" s="302"/>
      <c r="AA104" s="337"/>
      <c r="AB104" s="29"/>
      <c r="AC104" s="29"/>
    </row>
    <row r="105" spans="2:29" ht="9.75" customHeight="1">
      <c r="B105" s="624"/>
      <c r="C105" s="625"/>
      <c r="D105" s="99"/>
      <c r="E105" s="57"/>
      <c r="F105" s="21"/>
      <c r="G105" s="21"/>
      <c r="H105" s="21"/>
      <c r="I105" s="21"/>
      <c r="J105" s="21"/>
      <c r="K105" s="56"/>
      <c r="L105" s="18"/>
      <c r="M105" s="18"/>
      <c r="N105" s="18"/>
      <c r="O105" s="56"/>
      <c r="P105" s="114"/>
      <c r="Q105" s="114"/>
      <c r="R105" s="114"/>
      <c r="S105" s="114"/>
      <c r="T105" s="56"/>
      <c r="U105" s="18"/>
      <c r="V105" s="18"/>
      <c r="W105" s="18"/>
      <c r="X105" s="18"/>
      <c r="Y105" s="18"/>
      <c r="Z105" s="302"/>
      <c r="AA105" s="337"/>
      <c r="AB105" s="29"/>
      <c r="AC105" s="29"/>
    </row>
    <row r="106" spans="2:29" ht="9.75" customHeight="1">
      <c r="B106" s="302"/>
      <c r="C106" s="434"/>
      <c r="D106" s="99"/>
      <c r="E106" s="297"/>
      <c r="F106" s="21"/>
      <c r="G106" s="21"/>
      <c r="H106" s="21"/>
      <c r="I106" s="21"/>
      <c r="J106" s="616"/>
      <c r="K106" s="296"/>
      <c r="L106" s="18"/>
      <c r="M106" s="18"/>
      <c r="N106" s="614"/>
      <c r="O106" s="296"/>
      <c r="P106" s="18"/>
      <c r="Q106" s="114"/>
      <c r="R106" s="114"/>
      <c r="S106" s="614"/>
      <c r="T106" s="296"/>
      <c r="U106" s="18"/>
      <c r="V106" s="18"/>
      <c r="W106" s="597"/>
      <c r="X106" s="18"/>
      <c r="Y106" s="614"/>
      <c r="Z106" s="302"/>
      <c r="AA106" s="337"/>
      <c r="AB106" s="29"/>
      <c r="AC106" s="29"/>
    </row>
    <row r="107" spans="2:29" ht="9.75" customHeight="1">
      <c r="B107" s="302"/>
      <c r="C107" s="434"/>
      <c r="D107" s="99"/>
      <c r="E107" s="297"/>
      <c r="F107" s="21"/>
      <c r="G107" s="21"/>
      <c r="H107" s="21"/>
      <c r="I107" s="21"/>
      <c r="J107" s="616"/>
      <c r="K107" s="296"/>
      <c r="L107" s="18"/>
      <c r="M107" s="18"/>
      <c r="N107" s="614"/>
      <c r="O107" s="296"/>
      <c r="P107" s="18"/>
      <c r="Q107" s="114"/>
      <c r="R107" s="114"/>
      <c r="S107" s="614"/>
      <c r="T107" s="296"/>
      <c r="U107" s="18"/>
      <c r="V107" s="18"/>
      <c r="W107" s="597"/>
      <c r="X107" s="18"/>
      <c r="Y107" s="614"/>
      <c r="Z107" s="302"/>
      <c r="AA107" s="337"/>
      <c r="AB107" s="29"/>
      <c r="AC107" s="29"/>
    </row>
    <row r="108" spans="2:29" ht="9.75" customHeight="1">
      <c r="B108" s="302"/>
      <c r="C108" s="434"/>
      <c r="D108" s="99"/>
      <c r="E108" s="297"/>
      <c r="F108" s="21"/>
      <c r="G108" s="21"/>
      <c r="H108" s="21"/>
      <c r="I108" s="21"/>
      <c r="J108" s="616"/>
      <c r="K108" s="296"/>
      <c r="L108" s="18"/>
      <c r="M108" s="18"/>
      <c r="N108" s="614"/>
      <c r="O108" s="296"/>
      <c r="P108" s="18"/>
      <c r="Q108" s="114"/>
      <c r="R108" s="114"/>
      <c r="S108" s="614"/>
      <c r="T108" s="296"/>
      <c r="U108" s="18"/>
      <c r="V108" s="18"/>
      <c r="W108" s="597"/>
      <c r="X108" s="18"/>
      <c r="Y108" s="614"/>
      <c r="Z108" s="302"/>
      <c r="AA108" s="337"/>
      <c r="AB108" s="29"/>
      <c r="AC108" s="29"/>
    </row>
    <row r="109" spans="2:29" ht="9.75" customHeight="1">
      <c r="B109" s="302"/>
      <c r="C109" s="434"/>
      <c r="D109" s="99"/>
      <c r="E109" s="297"/>
      <c r="F109" s="21"/>
      <c r="G109" s="21"/>
      <c r="H109" s="21"/>
      <c r="I109" s="21"/>
      <c r="J109" s="616"/>
      <c r="K109" s="296"/>
      <c r="L109" s="18"/>
      <c r="M109" s="18"/>
      <c r="N109" s="614"/>
      <c r="O109" s="296"/>
      <c r="P109" s="18"/>
      <c r="Q109" s="114"/>
      <c r="R109" s="114"/>
      <c r="S109" s="614"/>
      <c r="T109" s="296"/>
      <c r="U109" s="18"/>
      <c r="V109" s="18"/>
      <c r="W109" s="597"/>
      <c r="X109" s="18"/>
      <c r="Y109" s="614"/>
      <c r="Z109" s="302"/>
      <c r="AA109" s="337"/>
      <c r="AB109" s="29"/>
      <c r="AC109" s="29"/>
    </row>
    <row r="110" spans="2:29" ht="9.75" customHeight="1">
      <c r="B110" s="302"/>
      <c r="C110" s="434"/>
      <c r="D110" s="99"/>
      <c r="E110" s="297"/>
      <c r="F110" s="21"/>
      <c r="G110" s="21"/>
      <c r="H110" s="21"/>
      <c r="I110" s="21"/>
      <c r="J110" s="616"/>
      <c r="K110" s="296"/>
      <c r="L110" s="18"/>
      <c r="M110" s="18"/>
      <c r="N110" s="614"/>
      <c r="O110" s="296"/>
      <c r="P110" s="18"/>
      <c r="Q110" s="114"/>
      <c r="R110" s="114"/>
      <c r="S110" s="614"/>
      <c r="T110" s="296"/>
      <c r="U110" s="18"/>
      <c r="V110" s="18"/>
      <c r="W110" s="597"/>
      <c r="X110" s="18"/>
      <c r="Y110" s="614"/>
      <c r="Z110" s="302"/>
      <c r="AA110" s="337"/>
      <c r="AB110" s="29"/>
      <c r="AC110" s="29"/>
    </row>
    <row r="111" spans="2:29" ht="9.75" customHeight="1">
      <c r="B111" s="302"/>
      <c r="C111" s="434"/>
      <c r="D111" s="99"/>
      <c r="E111" s="297"/>
      <c r="F111" s="21"/>
      <c r="G111" s="21"/>
      <c r="H111" s="21"/>
      <c r="I111" s="21"/>
      <c r="J111" s="616"/>
      <c r="K111" s="296"/>
      <c r="L111" s="18"/>
      <c r="M111" s="18"/>
      <c r="N111" s="614"/>
      <c r="O111" s="296"/>
      <c r="P111" s="18"/>
      <c r="Q111" s="114"/>
      <c r="R111" s="114"/>
      <c r="S111" s="614"/>
      <c r="T111" s="296"/>
      <c r="U111" s="18"/>
      <c r="V111" s="18"/>
      <c r="W111" s="597"/>
      <c r="X111" s="18"/>
      <c r="Y111" s="614"/>
      <c r="Z111" s="302"/>
      <c r="AA111" s="337"/>
      <c r="AB111" s="29"/>
      <c r="AC111" s="29"/>
    </row>
    <row r="112" spans="2:29" ht="9.75" customHeight="1">
      <c r="B112" s="302"/>
      <c r="C112" s="434"/>
      <c r="D112" s="99"/>
      <c r="E112" s="297"/>
      <c r="F112" s="21"/>
      <c r="G112" s="21"/>
      <c r="H112" s="21"/>
      <c r="I112" s="21"/>
      <c r="J112" s="616"/>
      <c r="K112" s="296"/>
      <c r="L112" s="18"/>
      <c r="M112" s="18"/>
      <c r="N112" s="614"/>
      <c r="O112" s="296"/>
      <c r="P112" s="18"/>
      <c r="Q112" s="114"/>
      <c r="R112" s="114"/>
      <c r="S112" s="614"/>
      <c r="T112" s="296"/>
      <c r="U112" s="18"/>
      <c r="V112" s="18"/>
      <c r="W112" s="597"/>
      <c r="X112" s="18"/>
      <c r="Y112" s="614"/>
      <c r="Z112" s="302"/>
      <c r="AA112" s="337"/>
      <c r="AB112" s="29"/>
      <c r="AC112" s="29"/>
    </row>
    <row r="113" spans="2:29" ht="9.75" customHeight="1">
      <c r="B113" s="302"/>
      <c r="C113" s="434"/>
      <c r="D113" s="99"/>
      <c r="E113" s="297"/>
      <c r="F113" s="21"/>
      <c r="G113" s="21"/>
      <c r="H113" s="21"/>
      <c r="I113" s="21"/>
      <c r="J113" s="616"/>
      <c r="K113" s="296"/>
      <c r="L113" s="18"/>
      <c r="M113" s="18"/>
      <c r="N113" s="614"/>
      <c r="O113" s="296"/>
      <c r="P113" s="18"/>
      <c r="Q113" s="114"/>
      <c r="R113" s="114"/>
      <c r="S113" s="614"/>
      <c r="T113" s="296"/>
      <c r="U113" s="18"/>
      <c r="V113" s="18"/>
      <c r="W113" s="597"/>
      <c r="X113" s="18"/>
      <c r="Y113" s="614"/>
      <c r="Z113" s="302"/>
      <c r="AA113" s="337"/>
      <c r="AB113" s="29"/>
      <c r="AC113" s="29"/>
    </row>
    <row r="114" spans="2:29" ht="9.75" customHeight="1">
      <c r="B114" s="302"/>
      <c r="C114" s="434"/>
      <c r="D114" s="99"/>
      <c r="E114" s="297"/>
      <c r="F114" s="21"/>
      <c r="G114" s="21"/>
      <c r="H114" s="21"/>
      <c r="I114" s="21"/>
      <c r="J114" s="616"/>
      <c r="K114" s="296"/>
      <c r="L114" s="18"/>
      <c r="M114" s="18"/>
      <c r="N114" s="614"/>
      <c r="O114" s="296"/>
      <c r="P114" s="18"/>
      <c r="Q114" s="114"/>
      <c r="R114" s="114"/>
      <c r="S114" s="614"/>
      <c r="T114" s="296"/>
      <c r="U114" s="18"/>
      <c r="V114" s="18"/>
      <c r="W114" s="597"/>
      <c r="X114" s="18"/>
      <c r="Y114" s="614"/>
      <c r="Z114" s="302"/>
      <c r="AA114" s="337"/>
      <c r="AB114" s="29"/>
      <c r="AC114" s="29"/>
    </row>
    <row r="115" spans="2:29" ht="9.75" customHeight="1">
      <c r="B115" s="302"/>
      <c r="C115" s="434"/>
      <c r="D115" s="99"/>
      <c r="E115" s="297"/>
      <c r="F115" s="21"/>
      <c r="G115" s="21"/>
      <c r="H115" s="21"/>
      <c r="I115" s="21"/>
      <c r="J115" s="616"/>
      <c r="K115" s="296"/>
      <c r="L115" s="18"/>
      <c r="M115" s="18"/>
      <c r="N115" s="614"/>
      <c r="O115" s="296"/>
      <c r="P115" s="18"/>
      <c r="Q115" s="114"/>
      <c r="R115" s="114"/>
      <c r="S115" s="614"/>
      <c r="T115" s="296"/>
      <c r="U115" s="18"/>
      <c r="V115" s="18"/>
      <c r="W115" s="597"/>
      <c r="X115" s="18"/>
      <c r="Y115" s="614"/>
      <c r="Z115" s="302"/>
      <c r="AA115" s="337"/>
      <c r="AB115" s="29"/>
      <c r="AC115" s="29"/>
    </row>
    <row r="116" spans="2:29" ht="9.75" customHeight="1">
      <c r="B116" s="302"/>
      <c r="C116" s="434"/>
      <c r="D116" s="99"/>
      <c r="E116" s="297"/>
      <c r="F116" s="21"/>
      <c r="G116" s="21"/>
      <c r="H116" s="21"/>
      <c r="I116" s="21"/>
      <c r="J116" s="616"/>
      <c r="K116" s="296"/>
      <c r="L116" s="18"/>
      <c r="M116" s="18"/>
      <c r="N116" s="614"/>
      <c r="O116" s="296"/>
      <c r="P116" s="18"/>
      <c r="Q116" s="114"/>
      <c r="R116" s="114"/>
      <c r="S116" s="614"/>
      <c r="T116" s="296"/>
      <c r="U116" s="18"/>
      <c r="V116" s="18"/>
      <c r="W116" s="597"/>
      <c r="X116" s="18"/>
      <c r="Y116" s="614"/>
      <c r="Z116" s="302"/>
      <c r="AA116" s="337"/>
      <c r="AB116" s="29"/>
      <c r="AC116" s="29"/>
    </row>
    <row r="117" spans="2:29" ht="9.75" customHeight="1" thickBot="1">
      <c r="B117" s="338"/>
      <c r="C117" s="571"/>
      <c r="D117" s="572"/>
      <c r="E117" s="296"/>
      <c r="F117" s="18"/>
      <c r="G117" s="18"/>
      <c r="H117" s="18"/>
      <c r="I117" s="18"/>
      <c r="J117" s="614"/>
      <c r="K117" s="296"/>
      <c r="L117" s="18"/>
      <c r="M117" s="18"/>
      <c r="N117" s="614"/>
      <c r="O117" s="296"/>
      <c r="P117" s="104"/>
      <c r="Q117" s="18"/>
      <c r="R117" s="18"/>
      <c r="S117" s="614"/>
      <c r="T117" s="296"/>
      <c r="U117" s="18"/>
      <c r="V117" s="22"/>
      <c r="W117" s="561"/>
      <c r="X117" s="129"/>
      <c r="Y117" s="615"/>
      <c r="Z117" s="446"/>
      <c r="AA117" s="79"/>
      <c r="AB117" s="16"/>
      <c r="AC117" s="16"/>
    </row>
    <row r="118" spans="2:29" ht="9.75" customHeight="1">
      <c r="B118" s="411"/>
      <c r="C118" s="41" t="s">
        <v>7</v>
      </c>
      <c r="D118" s="442"/>
      <c r="E118" s="351">
        <f aca="true" t="shared" si="1" ref="E118:L118">SUM(E75:E117)</f>
        <v>5821308.010000001</v>
      </c>
      <c r="F118" s="349">
        <f t="shared" si="1"/>
        <v>5189397.5600000005</v>
      </c>
      <c r="G118" s="334">
        <f t="shared" si="1"/>
        <v>0</v>
      </c>
      <c r="H118" s="349">
        <f t="shared" si="1"/>
        <v>36749.11</v>
      </c>
      <c r="I118" s="334">
        <f t="shared" si="1"/>
        <v>0</v>
      </c>
      <c r="J118" s="450">
        <f t="shared" si="1"/>
        <v>595161.34</v>
      </c>
      <c r="K118" s="351">
        <f t="shared" si="1"/>
        <v>235096.11</v>
      </c>
      <c r="L118" s="349">
        <f t="shared" si="1"/>
        <v>235096.11</v>
      </c>
      <c r="M118" s="334">
        <f>SUM(M57:M117)</f>
        <v>0</v>
      </c>
      <c r="N118" s="400">
        <f>SUM(N57:N117)</f>
        <v>0</v>
      </c>
      <c r="O118" s="397">
        <f>SUM(O75:O117)</f>
        <v>0</v>
      </c>
      <c r="P118" s="334">
        <f>SUM(P75:P117)</f>
        <v>0</v>
      </c>
      <c r="Q118" s="334">
        <f>SUM(Q57:Q117)</f>
        <v>0</v>
      </c>
      <c r="R118" s="334">
        <f>SUM(R57:R117)</f>
        <v>0</v>
      </c>
      <c r="S118" s="400">
        <f>SUM(S57:S117)</f>
        <v>0</v>
      </c>
      <c r="T118" s="351">
        <f aca="true" t="shared" si="2" ref="T118:Y118">SUM(T75:T117)</f>
        <v>5586211.9</v>
      </c>
      <c r="U118" s="349">
        <f t="shared" si="2"/>
        <v>4954301.45</v>
      </c>
      <c r="V118" s="334">
        <f t="shared" si="2"/>
        <v>0</v>
      </c>
      <c r="W118" s="349">
        <f t="shared" si="2"/>
        <v>36749.11</v>
      </c>
      <c r="X118" s="334">
        <f t="shared" si="2"/>
        <v>0</v>
      </c>
      <c r="Y118" s="450">
        <f t="shared" si="2"/>
        <v>595161.34</v>
      </c>
      <c r="Z118" s="447"/>
      <c r="AA118" s="448"/>
      <c r="AB118" s="16"/>
      <c r="AC118" s="16"/>
    </row>
    <row r="119" spans="2:29" ht="9.75" customHeight="1">
      <c r="B119" s="411"/>
      <c r="C119" s="41" t="s">
        <v>8</v>
      </c>
      <c r="D119" s="442"/>
      <c r="E119" s="352"/>
      <c r="F119" s="353"/>
      <c r="G119" s="353"/>
      <c r="H119" s="384"/>
      <c r="I119" s="384"/>
      <c r="J119" s="384"/>
      <c r="K119" s="399"/>
      <c r="L119" s="131"/>
      <c r="M119" s="353"/>
      <c r="N119" s="384"/>
      <c r="O119" s="399"/>
      <c r="P119" s="131"/>
      <c r="Q119" s="353"/>
      <c r="R119" s="353"/>
      <c r="S119" s="384"/>
      <c r="T119" s="352"/>
      <c r="U119" s="353"/>
      <c r="V119" s="443"/>
      <c r="W119" s="562"/>
      <c r="X119" s="562"/>
      <c r="Y119" s="444"/>
      <c r="Z119" s="445"/>
      <c r="AA119" s="216"/>
      <c r="AB119" s="16"/>
      <c r="AC119" s="16"/>
    </row>
    <row r="120" spans="2:29" ht="9.75" customHeight="1" thickBot="1">
      <c r="B120" s="11"/>
      <c r="C120" s="41" t="s">
        <v>9</v>
      </c>
      <c r="D120" s="11"/>
      <c r="E120" s="393">
        <f aca="true" t="shared" si="3" ref="E120:Y120">SUM(E118+E58)</f>
        <v>63201156.550000004</v>
      </c>
      <c r="F120" s="355">
        <f t="shared" si="3"/>
        <v>49688192.85000001</v>
      </c>
      <c r="G120" s="356">
        <f t="shared" si="3"/>
        <v>0</v>
      </c>
      <c r="H120" s="355">
        <f t="shared" si="3"/>
        <v>36749.11</v>
      </c>
      <c r="I120" s="356">
        <f t="shared" si="3"/>
        <v>0</v>
      </c>
      <c r="J120" s="617">
        <f t="shared" si="3"/>
        <v>13476214.59</v>
      </c>
      <c r="K120" s="393">
        <f t="shared" si="3"/>
        <v>743460.74</v>
      </c>
      <c r="L120" s="355">
        <f t="shared" si="3"/>
        <v>743460.74</v>
      </c>
      <c r="M120" s="356">
        <f t="shared" si="3"/>
        <v>0</v>
      </c>
      <c r="N120" s="412">
        <f t="shared" si="3"/>
        <v>0</v>
      </c>
      <c r="O120" s="393">
        <f t="shared" si="3"/>
        <v>743460.74</v>
      </c>
      <c r="P120" s="355">
        <f t="shared" si="3"/>
        <v>743460.74</v>
      </c>
      <c r="Q120" s="356">
        <f t="shared" si="3"/>
        <v>0</v>
      </c>
      <c r="R120" s="356">
        <f t="shared" si="3"/>
        <v>0</v>
      </c>
      <c r="S120" s="412">
        <f t="shared" si="3"/>
        <v>0</v>
      </c>
      <c r="T120" s="393">
        <f t="shared" si="3"/>
        <v>63201156.55</v>
      </c>
      <c r="U120" s="355">
        <f t="shared" si="3"/>
        <v>49688192.85</v>
      </c>
      <c r="V120" s="356">
        <f t="shared" si="3"/>
        <v>0</v>
      </c>
      <c r="W120" s="355">
        <f t="shared" si="3"/>
        <v>36749.11</v>
      </c>
      <c r="X120" s="356">
        <f t="shared" si="3"/>
        <v>0</v>
      </c>
      <c r="Y120" s="360">
        <f t="shared" si="3"/>
        <v>13476214.59</v>
      </c>
      <c r="Z120" s="11"/>
      <c r="AA120" s="11"/>
      <c r="AB120" s="16"/>
      <c r="AC120" s="16"/>
    </row>
    <row r="121" spans="2:29" ht="9.75" customHeight="1">
      <c r="B121" s="11"/>
      <c r="C121" s="41"/>
      <c r="D121" s="11"/>
      <c r="E121" s="280"/>
      <c r="F121" s="280"/>
      <c r="G121" s="280"/>
      <c r="H121" s="280"/>
      <c r="I121" s="280"/>
      <c r="J121" s="280"/>
      <c r="K121" s="139"/>
      <c r="L121" s="139"/>
      <c r="M121" s="139"/>
      <c r="N121" s="139"/>
      <c r="O121" s="110"/>
      <c r="P121" s="110"/>
      <c r="Q121" s="139"/>
      <c r="R121" s="139"/>
      <c r="S121" s="110"/>
      <c r="T121" s="280"/>
      <c r="U121" s="280"/>
      <c r="V121" s="280"/>
      <c r="W121" s="280"/>
      <c r="X121" s="280"/>
      <c r="Y121" s="280"/>
      <c r="Z121" s="11"/>
      <c r="AA121" s="11"/>
      <c r="AB121" s="16"/>
      <c r="AC121" s="16"/>
    </row>
    <row r="122" spans="2:29" ht="9.75" customHeight="1">
      <c r="B122" s="11"/>
      <c r="C122" s="637"/>
      <c r="D122" s="637"/>
      <c r="E122" s="637"/>
      <c r="F122" s="637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637"/>
      <c r="U122" s="637"/>
      <c r="V122" s="637"/>
      <c r="W122" s="637"/>
      <c r="X122" s="637"/>
      <c r="Y122" s="637"/>
      <c r="Z122" s="11"/>
      <c r="AA122" s="11"/>
      <c r="AB122" s="16"/>
      <c r="AC122" s="16"/>
    </row>
    <row r="123" spans="2:29" ht="9.75" customHeight="1">
      <c r="B123" s="11"/>
      <c r="C123" s="637"/>
      <c r="D123" s="637"/>
      <c r="E123" s="637"/>
      <c r="F123" s="637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637"/>
      <c r="U123" s="637"/>
      <c r="V123" s="637"/>
      <c r="W123" s="637"/>
      <c r="X123" s="637"/>
      <c r="Y123" s="637"/>
      <c r="Z123" s="11"/>
      <c r="AA123" s="11"/>
      <c r="AB123" s="16"/>
      <c r="AC123" s="16"/>
    </row>
    <row r="124" spans="2:29" ht="9.75" customHeight="1">
      <c r="B124" s="11"/>
      <c r="C124" s="637" t="s">
        <v>10</v>
      </c>
      <c r="D124" s="637"/>
      <c r="E124" s="637"/>
      <c r="F124" s="637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637" t="s">
        <v>23</v>
      </c>
      <c r="U124" s="637"/>
      <c r="V124" s="637"/>
      <c r="W124" s="637"/>
      <c r="X124" s="637"/>
      <c r="Y124" s="637"/>
      <c r="Z124" s="11"/>
      <c r="AA124" s="11"/>
      <c r="AB124" s="16"/>
      <c r="AC124" s="16"/>
    </row>
    <row r="125" spans="2:29" ht="9.75" customHeight="1">
      <c r="B125" s="11"/>
      <c r="C125" s="637" t="s">
        <v>118</v>
      </c>
      <c r="D125" s="637"/>
      <c r="E125" s="637"/>
      <c r="F125" s="637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637" t="s">
        <v>119</v>
      </c>
      <c r="U125" s="637"/>
      <c r="V125" s="637"/>
      <c r="W125" s="637"/>
      <c r="X125" s="637"/>
      <c r="Y125" s="637"/>
      <c r="Z125" s="11"/>
      <c r="AA125" s="11"/>
      <c r="AB125" s="16"/>
      <c r="AC125" s="16"/>
    </row>
    <row r="126" spans="2:29" ht="9.75" customHeight="1">
      <c r="B126" s="11"/>
      <c r="C126" s="107"/>
      <c r="D126" s="107"/>
      <c r="E126" s="107"/>
      <c r="F126" s="107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107"/>
      <c r="U126" s="107"/>
      <c r="V126" s="107"/>
      <c r="W126" s="107"/>
      <c r="X126" s="107"/>
      <c r="Y126" s="107"/>
      <c r="Z126" s="11"/>
      <c r="AA126" s="11"/>
      <c r="AB126" s="16"/>
      <c r="AC126" s="16"/>
    </row>
    <row r="127" spans="2:29" ht="9.75" customHeight="1">
      <c r="B127" s="11"/>
      <c r="C127" s="107"/>
      <c r="D127" s="107"/>
      <c r="E127" s="107"/>
      <c r="F127" s="107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107"/>
      <c r="U127" s="107"/>
      <c r="V127" s="107"/>
      <c r="W127" s="107"/>
      <c r="X127" s="107"/>
      <c r="Y127" s="107"/>
      <c r="Z127" s="11"/>
      <c r="AA127" s="11"/>
      <c r="AB127" s="16"/>
      <c r="AC127" s="16"/>
    </row>
    <row r="128" spans="2:29" ht="9.75" customHeight="1">
      <c r="B128" s="623" t="s">
        <v>0</v>
      </c>
      <c r="C128" s="623"/>
      <c r="D128" s="623"/>
      <c r="E128" s="623"/>
      <c r="F128" s="623"/>
      <c r="G128" s="623"/>
      <c r="H128" s="623"/>
      <c r="I128" s="623"/>
      <c r="J128" s="623"/>
      <c r="K128" s="623"/>
      <c r="L128" s="623"/>
      <c r="M128" s="623"/>
      <c r="N128" s="623"/>
      <c r="O128" s="623"/>
      <c r="P128" s="623"/>
      <c r="Q128" s="623"/>
      <c r="R128" s="623"/>
      <c r="S128" s="623"/>
      <c r="T128" s="623"/>
      <c r="U128" s="623"/>
      <c r="V128" s="623"/>
      <c r="W128" s="623"/>
      <c r="X128" s="623"/>
      <c r="Y128" s="623"/>
      <c r="Z128" s="623"/>
      <c r="AA128" s="623"/>
      <c r="AB128" s="17"/>
      <c r="AC128" s="17"/>
    </row>
    <row r="129" spans="2:29" ht="9.75" customHeight="1">
      <c r="B129" s="623" t="s">
        <v>398</v>
      </c>
      <c r="C129" s="623"/>
      <c r="D129" s="623"/>
      <c r="E129" s="623"/>
      <c r="F129" s="623"/>
      <c r="G129" s="623"/>
      <c r="H129" s="623"/>
      <c r="I129" s="623"/>
      <c r="J129" s="623"/>
      <c r="K129" s="623"/>
      <c r="L129" s="623"/>
      <c r="M129" s="623"/>
      <c r="N129" s="623"/>
      <c r="O129" s="623"/>
      <c r="P129" s="623"/>
      <c r="Q129" s="623"/>
      <c r="R129" s="623"/>
      <c r="S129" s="623"/>
      <c r="T129" s="623"/>
      <c r="U129" s="623"/>
      <c r="V129" s="623"/>
      <c r="W129" s="623"/>
      <c r="X129" s="623"/>
      <c r="Y129" s="623"/>
      <c r="Z129" s="623"/>
      <c r="AA129" s="623"/>
      <c r="AB129" s="17"/>
      <c r="AC129" s="17"/>
    </row>
    <row r="130" spans="2:29" ht="9.75" customHeight="1">
      <c r="B130" s="623" t="s">
        <v>511</v>
      </c>
      <c r="C130" s="623"/>
      <c r="D130" s="623"/>
      <c r="E130" s="623"/>
      <c r="F130" s="623"/>
      <c r="G130" s="623"/>
      <c r="H130" s="623"/>
      <c r="I130" s="623"/>
      <c r="J130" s="623"/>
      <c r="K130" s="623"/>
      <c r="L130" s="623"/>
      <c r="M130" s="623"/>
      <c r="N130" s="623"/>
      <c r="O130" s="623"/>
      <c r="P130" s="623"/>
      <c r="Q130" s="623"/>
      <c r="R130" s="623"/>
      <c r="S130" s="623"/>
      <c r="T130" s="623"/>
      <c r="U130" s="623"/>
      <c r="V130" s="623"/>
      <c r="W130" s="623"/>
      <c r="X130" s="623"/>
      <c r="Y130" s="623"/>
      <c r="Z130" s="623"/>
      <c r="AA130" s="623"/>
      <c r="AB130" s="17"/>
      <c r="AC130" s="17"/>
    </row>
    <row r="131" spans="2:29" ht="9.75" customHeight="1">
      <c r="B131" s="9" t="s">
        <v>50</v>
      </c>
      <c r="C131" s="7"/>
      <c r="D131" s="4"/>
      <c r="E131" s="5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4"/>
      <c r="W131" s="4"/>
      <c r="X131" s="4"/>
      <c r="Y131" s="4"/>
      <c r="Z131" s="4"/>
      <c r="AA131" s="4"/>
      <c r="AB131" s="17"/>
      <c r="AC131" s="17"/>
    </row>
    <row r="132" spans="2:29" ht="9.75" customHeight="1">
      <c r="B132" s="9" t="s">
        <v>51</v>
      </c>
      <c r="C132" s="7"/>
      <c r="D132" s="4"/>
      <c r="E132" s="5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4"/>
      <c r="W132" s="4"/>
      <c r="X132" s="4"/>
      <c r="Y132" s="4"/>
      <c r="Z132" s="4"/>
      <c r="AA132" s="4"/>
      <c r="AB132" s="29"/>
      <c r="AC132" s="29"/>
    </row>
    <row r="133" spans="2:29" ht="9.75" customHeight="1" thickBot="1">
      <c r="B133" s="80" t="s">
        <v>117</v>
      </c>
      <c r="C133" s="39"/>
      <c r="D133" s="11"/>
      <c r="E133" s="12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1"/>
      <c r="W133" s="11"/>
      <c r="X133" s="11"/>
      <c r="Y133" s="11"/>
      <c r="Z133" s="11"/>
      <c r="AA133" s="11"/>
      <c r="AB133" s="17"/>
      <c r="AC133" s="17"/>
    </row>
    <row r="134" spans="2:29" ht="9.75" customHeight="1">
      <c r="B134" s="82"/>
      <c r="C134" s="83"/>
      <c r="D134" s="84"/>
      <c r="E134" s="61"/>
      <c r="F134" s="62"/>
      <c r="G134" s="62"/>
      <c r="H134" s="62"/>
      <c r="I134" s="62"/>
      <c r="J134" s="62"/>
      <c r="K134" s="68"/>
      <c r="L134" s="62"/>
      <c r="M134" s="62"/>
      <c r="N134" s="62"/>
      <c r="O134" s="68"/>
      <c r="P134" s="62"/>
      <c r="Q134" s="62"/>
      <c r="R134" s="62"/>
      <c r="S134" s="62"/>
      <c r="T134" s="62"/>
      <c r="U134" s="62"/>
      <c r="V134" s="63"/>
      <c r="W134" s="63"/>
      <c r="X134" s="63"/>
      <c r="Y134" s="63"/>
      <c r="Z134" s="654" t="s">
        <v>1</v>
      </c>
      <c r="AA134" s="655"/>
      <c r="AB134" s="17"/>
      <c r="AC134" s="17"/>
    </row>
    <row r="135" spans="2:29" ht="6.75" customHeight="1" thickBot="1">
      <c r="B135" s="630" t="s">
        <v>68</v>
      </c>
      <c r="C135" s="631"/>
      <c r="D135" s="632"/>
      <c r="E135" s="638" t="s">
        <v>12</v>
      </c>
      <c r="F135" s="639"/>
      <c r="G135" s="639"/>
      <c r="H135" s="639"/>
      <c r="I135" s="639"/>
      <c r="J135" s="639"/>
      <c r="K135" s="638" t="s">
        <v>13</v>
      </c>
      <c r="L135" s="639"/>
      <c r="M135" s="639"/>
      <c r="N135" s="639"/>
      <c r="O135" s="638" t="s">
        <v>14</v>
      </c>
      <c r="P135" s="639"/>
      <c r="Q135" s="639"/>
      <c r="R135" s="639"/>
      <c r="S135" s="639"/>
      <c r="T135" s="639" t="s">
        <v>15</v>
      </c>
      <c r="U135" s="639"/>
      <c r="V135" s="639"/>
      <c r="W135" s="639"/>
      <c r="X135" s="639"/>
      <c r="Y135" s="639"/>
      <c r="Z135" s="656"/>
      <c r="AA135" s="657"/>
      <c r="AB135" s="17"/>
      <c r="AC135" s="17"/>
    </row>
    <row r="136" spans="2:29" ht="9.75" customHeight="1" thickBot="1">
      <c r="B136" s="64"/>
      <c r="C136" s="85"/>
      <c r="D136" s="86"/>
      <c r="E136" s="64"/>
      <c r="F136" s="65"/>
      <c r="G136" s="66"/>
      <c r="H136" s="66"/>
      <c r="I136" s="66"/>
      <c r="J136" s="66"/>
      <c r="K136" s="69"/>
      <c r="L136" s="66"/>
      <c r="M136" s="66"/>
      <c r="N136" s="66"/>
      <c r="O136" s="69"/>
      <c r="P136" s="66"/>
      <c r="Q136" s="66"/>
      <c r="R136" s="66"/>
      <c r="S136" s="66"/>
      <c r="T136" s="66"/>
      <c r="U136" s="66"/>
      <c r="V136" s="67"/>
      <c r="W136" s="67"/>
      <c r="X136" s="67"/>
      <c r="Y136" s="67"/>
      <c r="Z136" s="633" t="s">
        <v>2</v>
      </c>
      <c r="AA136" s="634"/>
      <c r="AB136" s="17"/>
      <c r="AC136" s="17"/>
    </row>
    <row r="137" spans="2:29" ht="8.25" customHeight="1">
      <c r="B137" s="87"/>
      <c r="C137" s="88"/>
      <c r="D137" s="89"/>
      <c r="E137" s="240"/>
      <c r="F137" s="276" t="s">
        <v>44</v>
      </c>
      <c r="G137" s="673" t="s">
        <v>502</v>
      </c>
      <c r="H137" s="626" t="s">
        <v>495</v>
      </c>
      <c r="I137" s="626" t="s">
        <v>449</v>
      </c>
      <c r="J137" s="628" t="s">
        <v>120</v>
      </c>
      <c r="K137" s="240"/>
      <c r="L137" s="276" t="s">
        <v>44</v>
      </c>
      <c r="M137" s="673" t="s">
        <v>502</v>
      </c>
      <c r="N137" s="241" t="s">
        <v>120</v>
      </c>
      <c r="O137" s="240"/>
      <c r="P137" s="276" t="s">
        <v>44</v>
      </c>
      <c r="Q137" s="673" t="s">
        <v>502</v>
      </c>
      <c r="R137" s="626" t="s">
        <v>495</v>
      </c>
      <c r="S137" s="241" t="s">
        <v>120</v>
      </c>
      <c r="T137" s="240"/>
      <c r="U137" s="276" t="s">
        <v>44</v>
      </c>
      <c r="V137" s="673" t="s">
        <v>502</v>
      </c>
      <c r="W137" s="626" t="s">
        <v>495</v>
      </c>
      <c r="X137" s="626" t="s">
        <v>449</v>
      </c>
      <c r="Y137" s="628" t="s">
        <v>120</v>
      </c>
      <c r="Z137" s="113" t="s">
        <v>39</v>
      </c>
      <c r="AA137" s="72" t="s">
        <v>48</v>
      </c>
      <c r="AB137" s="17"/>
      <c r="AC137" s="17"/>
    </row>
    <row r="138" spans="2:29" ht="9.75" customHeight="1" thickBot="1">
      <c r="B138" s="90" t="s">
        <v>3</v>
      </c>
      <c r="C138" s="91" t="s">
        <v>4</v>
      </c>
      <c r="D138" s="92" t="s">
        <v>5</v>
      </c>
      <c r="E138" s="242" t="s">
        <v>16</v>
      </c>
      <c r="F138" s="277" t="s">
        <v>45</v>
      </c>
      <c r="G138" s="674"/>
      <c r="H138" s="627"/>
      <c r="I138" s="627"/>
      <c r="J138" s="629"/>
      <c r="K138" s="242" t="s">
        <v>16</v>
      </c>
      <c r="L138" s="277" t="s">
        <v>45</v>
      </c>
      <c r="M138" s="674"/>
      <c r="N138" s="243"/>
      <c r="O138" s="242" t="s">
        <v>16</v>
      </c>
      <c r="P138" s="277" t="s">
        <v>45</v>
      </c>
      <c r="Q138" s="674"/>
      <c r="R138" s="627"/>
      <c r="S138" s="243"/>
      <c r="T138" s="242" t="s">
        <v>16</v>
      </c>
      <c r="U138" s="277" t="s">
        <v>45</v>
      </c>
      <c r="V138" s="674"/>
      <c r="W138" s="627"/>
      <c r="X138" s="627"/>
      <c r="Y138" s="629"/>
      <c r="Z138" s="73" t="s">
        <v>40</v>
      </c>
      <c r="AA138" s="73" t="s">
        <v>49</v>
      </c>
      <c r="AB138" s="17"/>
      <c r="AC138" s="17"/>
    </row>
    <row r="139" spans="2:29" ht="8.25" customHeight="1">
      <c r="B139" s="658" t="s">
        <v>64</v>
      </c>
      <c r="C139" s="659"/>
      <c r="D139" s="660"/>
      <c r="E139" s="361"/>
      <c r="F139" s="362"/>
      <c r="G139" s="362"/>
      <c r="H139" s="362"/>
      <c r="I139" s="362"/>
      <c r="J139" s="362"/>
      <c r="K139" s="361"/>
      <c r="L139" s="362"/>
      <c r="M139" s="362"/>
      <c r="N139" s="362"/>
      <c r="O139" s="361"/>
      <c r="P139" s="363"/>
      <c r="Q139" s="362"/>
      <c r="R139" s="598"/>
      <c r="S139" s="364"/>
      <c r="T139" s="363"/>
      <c r="U139" s="362"/>
      <c r="V139" s="362"/>
      <c r="W139" s="362"/>
      <c r="X139" s="362"/>
      <c r="Y139" s="362"/>
      <c r="Z139" s="302"/>
      <c r="AA139" s="337"/>
      <c r="AB139" s="17"/>
      <c r="AC139" s="17"/>
    </row>
    <row r="140" spans="2:29" ht="6.75" customHeight="1">
      <c r="B140" s="95"/>
      <c r="C140" s="40" t="s">
        <v>160</v>
      </c>
      <c r="D140" s="96"/>
      <c r="E140" s="56"/>
      <c r="F140" s="18"/>
      <c r="G140" s="18"/>
      <c r="H140" s="18"/>
      <c r="I140" s="18"/>
      <c r="J140" s="18"/>
      <c r="K140" s="56"/>
      <c r="L140" s="18"/>
      <c r="M140" s="18"/>
      <c r="N140" s="18"/>
      <c r="O140" s="56"/>
      <c r="P140" s="114"/>
      <c r="Q140" s="18"/>
      <c r="R140" s="597"/>
      <c r="S140" s="116"/>
      <c r="T140" s="114"/>
      <c r="U140" s="18"/>
      <c r="V140" s="119"/>
      <c r="W140" s="119"/>
      <c r="X140" s="119"/>
      <c r="Y140" s="119"/>
      <c r="Z140" s="302"/>
      <c r="AA140" s="337"/>
      <c r="AB140" s="32"/>
      <c r="AC140" s="17"/>
    </row>
    <row r="141" spans="2:29" ht="6.75" customHeight="1">
      <c r="B141" s="624" t="s">
        <v>159</v>
      </c>
      <c r="C141" s="635" t="s">
        <v>65</v>
      </c>
      <c r="D141" s="115" t="s">
        <v>98</v>
      </c>
      <c r="E141" s="56">
        <f>SUM(F141:J141)</f>
        <v>287500</v>
      </c>
      <c r="F141" s="119">
        <v>0</v>
      </c>
      <c r="G141" s="236">
        <v>287500</v>
      </c>
      <c r="H141" s="119">
        <v>0</v>
      </c>
      <c r="I141" s="119">
        <v>0</v>
      </c>
      <c r="J141" s="119">
        <v>0</v>
      </c>
      <c r="K141" s="56"/>
      <c r="L141" s="18"/>
      <c r="M141" s="119"/>
      <c r="N141" s="119"/>
      <c r="O141" s="56"/>
      <c r="P141" s="114"/>
      <c r="Q141" s="18"/>
      <c r="R141" s="597"/>
      <c r="S141" s="116"/>
      <c r="T141" s="207">
        <f>SUM(U141:Y141)</f>
        <v>287500</v>
      </c>
      <c r="U141" s="130">
        <f>SUM(F141-L141)</f>
        <v>0</v>
      </c>
      <c r="V141" s="235">
        <f>SUM(G141)</f>
        <v>287500</v>
      </c>
      <c r="W141" s="130">
        <f>SUM(H141)</f>
        <v>0</v>
      </c>
      <c r="X141" s="130">
        <f>SUM(I141)</f>
        <v>0</v>
      </c>
      <c r="Y141" s="130">
        <f>SUM(J141)</f>
        <v>0</v>
      </c>
      <c r="Z141" s="302" t="s">
        <v>66</v>
      </c>
      <c r="AA141" s="337" t="s">
        <v>42</v>
      </c>
      <c r="AB141" s="32"/>
      <c r="AC141" s="17"/>
    </row>
    <row r="142" spans="2:29" ht="9.75" customHeight="1">
      <c r="B142" s="624"/>
      <c r="C142" s="635"/>
      <c r="D142" s="115" t="s">
        <v>25</v>
      </c>
      <c r="E142" s="56"/>
      <c r="F142" s="119"/>
      <c r="G142" s="236"/>
      <c r="H142" s="236"/>
      <c r="I142" s="236"/>
      <c r="J142" s="18"/>
      <c r="K142" s="56"/>
      <c r="L142" s="18"/>
      <c r="M142" s="18"/>
      <c r="N142" s="18"/>
      <c r="O142" s="56"/>
      <c r="P142" s="114"/>
      <c r="Q142" s="18"/>
      <c r="R142" s="597"/>
      <c r="S142" s="116"/>
      <c r="T142" s="207"/>
      <c r="U142" s="130"/>
      <c r="V142" s="235"/>
      <c r="W142" s="235"/>
      <c r="X142" s="235"/>
      <c r="Y142" s="22"/>
      <c r="Z142" s="302" t="s">
        <v>67</v>
      </c>
      <c r="AA142" s="368"/>
      <c r="AB142" s="17"/>
      <c r="AC142" s="17"/>
    </row>
    <row r="143" spans="2:29" ht="6.75" customHeight="1">
      <c r="B143" s="624" t="s">
        <v>162</v>
      </c>
      <c r="C143" s="635" t="s">
        <v>65</v>
      </c>
      <c r="D143" s="115" t="s">
        <v>86</v>
      </c>
      <c r="E143" s="56">
        <f>SUM(F143:J143)</f>
        <v>287500</v>
      </c>
      <c r="F143" s="119">
        <v>0</v>
      </c>
      <c r="G143" s="236">
        <v>287500</v>
      </c>
      <c r="H143" s="119">
        <v>0</v>
      </c>
      <c r="I143" s="119">
        <v>0</v>
      </c>
      <c r="J143" s="119">
        <v>0</v>
      </c>
      <c r="K143" s="56"/>
      <c r="L143" s="18"/>
      <c r="M143" s="119"/>
      <c r="N143" s="119"/>
      <c r="O143" s="56"/>
      <c r="P143" s="114"/>
      <c r="Q143" s="18"/>
      <c r="R143" s="597"/>
      <c r="S143" s="116"/>
      <c r="T143" s="207">
        <f>SUM(U143:Y143)</f>
        <v>287500</v>
      </c>
      <c r="U143" s="130">
        <f>SUM(F143-L143)</f>
        <v>0</v>
      </c>
      <c r="V143" s="235">
        <f>SUM(G143)</f>
        <v>287500</v>
      </c>
      <c r="W143" s="130">
        <f>SUM(H143)</f>
        <v>0</v>
      </c>
      <c r="X143" s="130">
        <f>SUM(I143)</f>
        <v>0</v>
      </c>
      <c r="Y143" s="130">
        <f>SUM(J143)</f>
        <v>0</v>
      </c>
      <c r="Z143" s="302" t="s">
        <v>66</v>
      </c>
      <c r="AA143" s="337" t="s">
        <v>42</v>
      </c>
      <c r="AB143" s="17"/>
      <c r="AC143" s="17"/>
    </row>
    <row r="144" spans="2:29" ht="9.75" customHeight="1">
      <c r="B144" s="624"/>
      <c r="C144" s="635"/>
      <c r="D144" s="115" t="s">
        <v>32</v>
      </c>
      <c r="E144" s="56"/>
      <c r="F144" s="119"/>
      <c r="G144" s="236"/>
      <c r="H144" s="236"/>
      <c r="I144" s="236"/>
      <c r="J144" s="18"/>
      <c r="K144" s="56"/>
      <c r="L144" s="18"/>
      <c r="M144" s="18"/>
      <c r="N144" s="18"/>
      <c r="O144" s="56"/>
      <c r="P144" s="114"/>
      <c r="Q144" s="18"/>
      <c r="R144" s="597"/>
      <c r="S144" s="116"/>
      <c r="T144" s="207"/>
      <c r="U144" s="130"/>
      <c r="V144" s="235"/>
      <c r="W144" s="235"/>
      <c r="X144" s="235"/>
      <c r="Y144" s="22"/>
      <c r="Z144" s="302" t="s">
        <v>67</v>
      </c>
      <c r="AA144" s="368"/>
      <c r="AB144" s="17"/>
      <c r="AC144" s="17"/>
    </row>
    <row r="145" spans="2:29" ht="7.5" customHeight="1">
      <c r="B145" s="624" t="s">
        <v>163</v>
      </c>
      <c r="C145" s="635" t="s">
        <v>65</v>
      </c>
      <c r="D145" s="105" t="s">
        <v>115</v>
      </c>
      <c r="E145" s="56">
        <f>SUM(F145:J145)</f>
        <v>287500</v>
      </c>
      <c r="F145" s="119">
        <v>0</v>
      </c>
      <c r="G145" s="236">
        <v>287500</v>
      </c>
      <c r="H145" s="119">
        <v>0</v>
      </c>
      <c r="I145" s="119">
        <v>0</v>
      </c>
      <c r="J145" s="119">
        <v>0</v>
      </c>
      <c r="K145" s="56"/>
      <c r="L145" s="18"/>
      <c r="M145" s="119"/>
      <c r="N145" s="119"/>
      <c r="O145" s="56"/>
      <c r="P145" s="114"/>
      <c r="Q145" s="18"/>
      <c r="R145" s="597"/>
      <c r="S145" s="116"/>
      <c r="T145" s="207">
        <f>SUM(U145:Y145)</f>
        <v>287500</v>
      </c>
      <c r="U145" s="130">
        <f>SUM(F145-L145)</f>
        <v>0</v>
      </c>
      <c r="V145" s="235">
        <f>SUM(G145)</f>
        <v>287500</v>
      </c>
      <c r="W145" s="130">
        <f>SUM(H145)</f>
        <v>0</v>
      </c>
      <c r="X145" s="130">
        <f>SUM(I145)</f>
        <v>0</v>
      </c>
      <c r="Y145" s="130">
        <f>SUM(J145)</f>
        <v>0</v>
      </c>
      <c r="Z145" s="302" t="s">
        <v>66</v>
      </c>
      <c r="AA145" s="337" t="s">
        <v>42</v>
      </c>
      <c r="AB145" s="17"/>
      <c r="AC145" s="17"/>
    </row>
    <row r="146" spans="2:29" ht="9.75" customHeight="1">
      <c r="B146" s="624"/>
      <c r="C146" s="635"/>
      <c r="D146" s="115" t="s">
        <v>28</v>
      </c>
      <c r="E146" s="56"/>
      <c r="F146" s="119"/>
      <c r="G146" s="236"/>
      <c r="H146" s="236"/>
      <c r="I146" s="236"/>
      <c r="J146" s="18"/>
      <c r="K146" s="56"/>
      <c r="L146" s="18"/>
      <c r="M146" s="18"/>
      <c r="N146" s="18"/>
      <c r="O146" s="56"/>
      <c r="P146" s="114"/>
      <c r="Q146" s="18"/>
      <c r="R146" s="597"/>
      <c r="S146" s="116"/>
      <c r="T146" s="207"/>
      <c r="U146" s="130"/>
      <c r="V146" s="235"/>
      <c r="W146" s="235"/>
      <c r="X146" s="235"/>
      <c r="Y146" s="22"/>
      <c r="Z146" s="302" t="s">
        <v>67</v>
      </c>
      <c r="AA146" s="368"/>
      <c r="AB146" s="133"/>
      <c r="AC146" s="17"/>
    </row>
    <row r="147" spans="2:29" ht="9.75" customHeight="1">
      <c r="B147" s="624" t="s">
        <v>164</v>
      </c>
      <c r="C147" s="635" t="s">
        <v>161</v>
      </c>
      <c r="D147" s="105" t="s">
        <v>99</v>
      </c>
      <c r="E147" s="56">
        <f>SUM(F147:J147)</f>
        <v>150000</v>
      </c>
      <c r="F147" s="119">
        <v>0</v>
      </c>
      <c r="G147" s="236">
        <v>150000</v>
      </c>
      <c r="H147" s="119">
        <v>0</v>
      </c>
      <c r="I147" s="119">
        <v>0</v>
      </c>
      <c r="J147" s="119">
        <v>0</v>
      </c>
      <c r="K147" s="56"/>
      <c r="L147" s="18"/>
      <c r="M147" s="119"/>
      <c r="N147" s="119"/>
      <c r="O147" s="56"/>
      <c r="P147" s="114"/>
      <c r="Q147" s="18"/>
      <c r="R147" s="597"/>
      <c r="S147" s="116"/>
      <c r="T147" s="207">
        <f>SUM(U147:Y147)</f>
        <v>150000</v>
      </c>
      <c r="U147" s="130">
        <f>SUM(F147-L147)</f>
        <v>0</v>
      </c>
      <c r="V147" s="235">
        <f>SUM(G147)</f>
        <v>150000</v>
      </c>
      <c r="W147" s="130">
        <f>SUM(H147)</f>
        <v>0</v>
      </c>
      <c r="X147" s="130">
        <f>SUM(I147)</f>
        <v>0</v>
      </c>
      <c r="Y147" s="130">
        <f>SUM(J147)</f>
        <v>0</v>
      </c>
      <c r="Z147" s="302" t="s">
        <v>100</v>
      </c>
      <c r="AA147" s="337" t="s">
        <v>42</v>
      </c>
      <c r="AB147" s="133"/>
      <c r="AC147" s="17"/>
    </row>
    <row r="148" spans="2:29" ht="9.75" customHeight="1">
      <c r="B148" s="624"/>
      <c r="C148" s="635"/>
      <c r="D148" s="115" t="s">
        <v>28</v>
      </c>
      <c r="E148" s="56"/>
      <c r="F148" s="18"/>
      <c r="G148" s="18"/>
      <c r="H148" s="18"/>
      <c r="I148" s="18"/>
      <c r="J148" s="18"/>
      <c r="K148" s="56"/>
      <c r="L148" s="18"/>
      <c r="M148" s="18"/>
      <c r="N148" s="18"/>
      <c r="O148" s="56"/>
      <c r="P148" s="114"/>
      <c r="Q148" s="18"/>
      <c r="R148" s="597"/>
      <c r="S148" s="116"/>
      <c r="T148" s="207"/>
      <c r="U148" s="130"/>
      <c r="V148" s="22"/>
      <c r="W148" s="22"/>
      <c r="X148" s="22"/>
      <c r="Y148" s="22"/>
      <c r="Z148" s="302"/>
      <c r="AA148" s="368"/>
      <c r="AB148" s="17"/>
      <c r="AC148" s="17"/>
    </row>
    <row r="149" spans="2:29" ht="10.5" customHeight="1">
      <c r="B149" s="624" t="s">
        <v>165</v>
      </c>
      <c r="C149" s="635" t="s">
        <v>65</v>
      </c>
      <c r="D149" s="105" t="s">
        <v>77</v>
      </c>
      <c r="E149" s="56">
        <f>SUM(F149:J149)</f>
        <v>287500</v>
      </c>
      <c r="F149" s="18">
        <v>287500</v>
      </c>
      <c r="G149" s="119">
        <v>0</v>
      </c>
      <c r="H149" s="119">
        <v>0</v>
      </c>
      <c r="I149" s="119">
        <v>0</v>
      </c>
      <c r="J149" s="119">
        <v>0</v>
      </c>
      <c r="K149" s="56">
        <f>SUM(L149:N149)</f>
        <v>9140.75</v>
      </c>
      <c r="L149" s="18">
        <v>9140.75</v>
      </c>
      <c r="M149" s="119"/>
      <c r="N149" s="119"/>
      <c r="O149" s="56"/>
      <c r="P149" s="114"/>
      <c r="Q149" s="18"/>
      <c r="R149" s="597"/>
      <c r="S149" s="116"/>
      <c r="T149" s="391">
        <f>SUM(U149:Y149)</f>
        <v>278359.25</v>
      </c>
      <c r="U149" s="235">
        <f>SUM(F149-L149)</f>
        <v>278359.25</v>
      </c>
      <c r="V149" s="130">
        <f>SUM(G149)</f>
        <v>0</v>
      </c>
      <c r="W149" s="130">
        <f>SUM(H149)</f>
        <v>0</v>
      </c>
      <c r="X149" s="130">
        <f>SUM(I149)</f>
        <v>0</v>
      </c>
      <c r="Y149" s="130">
        <f>SUM(J149)</f>
        <v>0</v>
      </c>
      <c r="Z149" s="302" t="s">
        <v>66</v>
      </c>
      <c r="AA149" s="337" t="s">
        <v>42</v>
      </c>
      <c r="AB149" s="17"/>
      <c r="AC149" s="17"/>
    </row>
    <row r="150" spans="2:29" ht="9.75" customHeight="1">
      <c r="B150" s="624"/>
      <c r="C150" s="635"/>
      <c r="D150" s="115" t="s">
        <v>33</v>
      </c>
      <c r="E150" s="56"/>
      <c r="F150" s="18"/>
      <c r="G150" s="18"/>
      <c r="H150" s="18"/>
      <c r="I150" s="18"/>
      <c r="J150" s="18"/>
      <c r="K150" s="56"/>
      <c r="L150" s="18"/>
      <c r="M150" s="18"/>
      <c r="N150" s="18"/>
      <c r="O150" s="56"/>
      <c r="P150" s="114"/>
      <c r="Q150" s="18"/>
      <c r="R150" s="597"/>
      <c r="S150" s="116"/>
      <c r="T150" s="207"/>
      <c r="U150" s="22"/>
      <c r="V150" s="22"/>
      <c r="W150" s="22"/>
      <c r="X150" s="22"/>
      <c r="Y150" s="22"/>
      <c r="Z150" s="302" t="s">
        <v>67</v>
      </c>
      <c r="AA150" s="368"/>
      <c r="AB150" s="17"/>
      <c r="AC150" s="17"/>
    </row>
    <row r="151" spans="2:29" ht="6.75" customHeight="1">
      <c r="B151" s="624" t="s">
        <v>166</v>
      </c>
      <c r="C151" s="635" t="s">
        <v>65</v>
      </c>
      <c r="D151" s="115" t="s">
        <v>107</v>
      </c>
      <c r="E151" s="56">
        <f>SUM(F151:J151)</f>
        <v>287500</v>
      </c>
      <c r="F151" s="18">
        <v>287500</v>
      </c>
      <c r="G151" s="119">
        <v>0</v>
      </c>
      <c r="H151" s="119">
        <v>0</v>
      </c>
      <c r="I151" s="119">
        <v>0</v>
      </c>
      <c r="J151" s="119">
        <v>0</v>
      </c>
      <c r="K151" s="56">
        <f>SUM(L151:N151)</f>
        <v>9140.75</v>
      </c>
      <c r="L151" s="18">
        <v>9140.75</v>
      </c>
      <c r="M151" s="119"/>
      <c r="N151" s="119"/>
      <c r="O151" s="56"/>
      <c r="P151" s="114"/>
      <c r="Q151" s="18"/>
      <c r="R151" s="597"/>
      <c r="S151" s="116"/>
      <c r="T151" s="391">
        <f>SUM(U151:Y151)</f>
        <v>278359.25</v>
      </c>
      <c r="U151" s="235">
        <f>SUM(F151-L151)</f>
        <v>278359.25</v>
      </c>
      <c r="V151" s="130">
        <f>SUM(G151)</f>
        <v>0</v>
      </c>
      <c r="W151" s="130">
        <f>SUM(H151)</f>
        <v>0</v>
      </c>
      <c r="X151" s="130">
        <f>SUM(I151)</f>
        <v>0</v>
      </c>
      <c r="Y151" s="130">
        <f>SUM(J151)</f>
        <v>0</v>
      </c>
      <c r="Z151" s="302" t="s">
        <v>66</v>
      </c>
      <c r="AA151" s="337" t="s">
        <v>42</v>
      </c>
      <c r="AB151" s="17"/>
      <c r="AC151" s="17"/>
    </row>
    <row r="152" spans="2:29" ht="6.75" customHeight="1">
      <c r="B152" s="624"/>
      <c r="C152" s="635"/>
      <c r="D152" s="115" t="s">
        <v>6</v>
      </c>
      <c r="E152" s="56"/>
      <c r="F152" s="18"/>
      <c r="G152" s="18"/>
      <c r="H152" s="18"/>
      <c r="I152" s="18"/>
      <c r="J152" s="18"/>
      <c r="K152" s="56"/>
      <c r="L152" s="18"/>
      <c r="M152" s="18"/>
      <c r="N152" s="18"/>
      <c r="O152" s="56"/>
      <c r="P152" s="114"/>
      <c r="Q152" s="18"/>
      <c r="R152" s="597"/>
      <c r="S152" s="116"/>
      <c r="T152" s="207"/>
      <c r="U152" s="22"/>
      <c r="V152" s="22"/>
      <c r="W152" s="22"/>
      <c r="X152" s="22"/>
      <c r="Y152" s="22"/>
      <c r="Z152" s="302" t="s">
        <v>67</v>
      </c>
      <c r="AA152" s="368"/>
      <c r="AB152" s="17"/>
      <c r="AC152" s="17"/>
    </row>
    <row r="153" spans="2:29" ht="6.75" customHeight="1">
      <c r="B153" s="624" t="s">
        <v>167</v>
      </c>
      <c r="C153" s="635" t="s">
        <v>65</v>
      </c>
      <c r="D153" s="115" t="s">
        <v>169</v>
      </c>
      <c r="E153" s="56">
        <f>SUM(F153:J153)</f>
        <v>287500</v>
      </c>
      <c r="F153" s="18">
        <v>287500</v>
      </c>
      <c r="G153" s="119">
        <v>0</v>
      </c>
      <c r="H153" s="119">
        <v>0</v>
      </c>
      <c r="I153" s="119">
        <v>0</v>
      </c>
      <c r="J153" s="119">
        <v>0</v>
      </c>
      <c r="K153" s="56">
        <f>SUM(L153:N153)</f>
        <v>9140.75</v>
      </c>
      <c r="L153" s="18">
        <v>9140.75</v>
      </c>
      <c r="M153" s="119"/>
      <c r="N153" s="119"/>
      <c r="O153" s="56"/>
      <c r="P153" s="114"/>
      <c r="Q153" s="18"/>
      <c r="R153" s="597"/>
      <c r="S153" s="116"/>
      <c r="T153" s="391">
        <f>SUM(U153:Y153)</f>
        <v>278359.25</v>
      </c>
      <c r="U153" s="235">
        <f>SUM(F153-L153)</f>
        <v>278359.25</v>
      </c>
      <c r="V153" s="130">
        <f>SUM(G153)</f>
        <v>0</v>
      </c>
      <c r="W153" s="130">
        <f>SUM(H153)</f>
        <v>0</v>
      </c>
      <c r="X153" s="130">
        <f>SUM(I153)</f>
        <v>0</v>
      </c>
      <c r="Y153" s="130">
        <f>SUM(J153)</f>
        <v>0</v>
      </c>
      <c r="Z153" s="302" t="s">
        <v>66</v>
      </c>
      <c r="AA153" s="337" t="s">
        <v>42</v>
      </c>
      <c r="AB153" s="17"/>
      <c r="AC153" s="17"/>
    </row>
    <row r="154" spans="2:29" ht="6.75" customHeight="1">
      <c r="B154" s="624"/>
      <c r="C154" s="635"/>
      <c r="D154" s="115" t="s">
        <v>61</v>
      </c>
      <c r="E154" s="56"/>
      <c r="F154" s="18"/>
      <c r="G154" s="18"/>
      <c r="H154" s="18"/>
      <c r="I154" s="18"/>
      <c r="J154" s="18"/>
      <c r="K154" s="56"/>
      <c r="L154" s="18"/>
      <c r="M154" s="18"/>
      <c r="N154" s="18"/>
      <c r="O154" s="56"/>
      <c r="P154" s="114"/>
      <c r="Q154" s="18"/>
      <c r="R154" s="597"/>
      <c r="S154" s="116"/>
      <c r="T154" s="207"/>
      <c r="U154" s="22"/>
      <c r="V154" s="22"/>
      <c r="W154" s="22"/>
      <c r="X154" s="22"/>
      <c r="Y154" s="22"/>
      <c r="Z154" s="302" t="s">
        <v>67</v>
      </c>
      <c r="AA154" s="368"/>
      <c r="AB154" s="17"/>
      <c r="AC154" s="17"/>
    </row>
    <row r="155" spans="2:29" ht="6.75" customHeight="1">
      <c r="B155" s="302"/>
      <c r="C155" s="40" t="s">
        <v>55</v>
      </c>
      <c r="D155" s="115"/>
      <c r="E155" s="56"/>
      <c r="F155" s="18"/>
      <c r="G155" s="18"/>
      <c r="H155" s="18"/>
      <c r="I155" s="18"/>
      <c r="J155" s="18"/>
      <c r="K155" s="56"/>
      <c r="L155" s="18"/>
      <c r="M155" s="18"/>
      <c r="N155" s="18"/>
      <c r="O155" s="56"/>
      <c r="P155" s="114"/>
      <c r="Q155" s="18"/>
      <c r="R155" s="597"/>
      <c r="S155" s="116"/>
      <c r="T155" s="207"/>
      <c r="U155" s="22"/>
      <c r="V155" s="22"/>
      <c r="W155" s="22"/>
      <c r="X155" s="22"/>
      <c r="Y155" s="22"/>
      <c r="Z155" s="302"/>
      <c r="AA155" s="368"/>
      <c r="AB155" s="17"/>
      <c r="AC155" s="17"/>
    </row>
    <row r="156" spans="2:29" ht="6.75" customHeight="1">
      <c r="B156" s="624" t="s">
        <v>168</v>
      </c>
      <c r="C156" s="635" t="s">
        <v>314</v>
      </c>
      <c r="D156" s="105" t="s">
        <v>99</v>
      </c>
      <c r="E156" s="56">
        <f>SUM(F156:J156)</f>
        <v>449474.69</v>
      </c>
      <c r="F156" s="18">
        <v>449474.69</v>
      </c>
      <c r="G156" s="119">
        <v>0</v>
      </c>
      <c r="H156" s="119">
        <v>0</v>
      </c>
      <c r="I156" s="119">
        <v>0</v>
      </c>
      <c r="J156" s="119">
        <v>0</v>
      </c>
      <c r="K156" s="56"/>
      <c r="L156" s="18"/>
      <c r="M156" s="18"/>
      <c r="N156" s="18"/>
      <c r="O156" s="56"/>
      <c r="P156" s="114"/>
      <c r="Q156" s="18"/>
      <c r="R156" s="597"/>
      <c r="S156" s="116"/>
      <c r="T156" s="207">
        <f>SUM(U156:Y156)</f>
        <v>449474.69</v>
      </c>
      <c r="U156" s="22">
        <f>SUM(F156-L156)</f>
        <v>449474.69</v>
      </c>
      <c r="V156" s="130">
        <f>SUM(G156)</f>
        <v>0</v>
      </c>
      <c r="W156" s="130">
        <f>SUM(H156)</f>
        <v>0</v>
      </c>
      <c r="X156" s="130">
        <f>SUM(I156)</f>
        <v>0</v>
      </c>
      <c r="Y156" s="130">
        <f>SUM(J156)</f>
        <v>0</v>
      </c>
      <c r="Z156" s="302" t="s">
        <v>100</v>
      </c>
      <c r="AA156" s="337" t="s">
        <v>42</v>
      </c>
      <c r="AB156" s="17"/>
      <c r="AC156" s="17"/>
    </row>
    <row r="157" spans="2:29" ht="6.75" customHeight="1">
      <c r="B157" s="624"/>
      <c r="C157" s="635"/>
      <c r="D157" s="115" t="s">
        <v>28</v>
      </c>
      <c r="E157" s="56"/>
      <c r="F157" s="18"/>
      <c r="G157" s="18"/>
      <c r="H157" s="18"/>
      <c r="I157" s="18"/>
      <c r="J157" s="18"/>
      <c r="K157" s="56"/>
      <c r="L157" s="18"/>
      <c r="M157" s="18"/>
      <c r="N157" s="18"/>
      <c r="O157" s="56"/>
      <c r="P157" s="114"/>
      <c r="Q157" s="18"/>
      <c r="R157" s="597"/>
      <c r="S157" s="116"/>
      <c r="T157" s="207"/>
      <c r="U157" s="22"/>
      <c r="V157" s="22"/>
      <c r="W157" s="22"/>
      <c r="X157" s="22"/>
      <c r="Y157" s="22"/>
      <c r="Z157" s="302"/>
      <c r="AA157" s="368"/>
      <c r="AB157" s="17"/>
      <c r="AC157" s="17"/>
    </row>
    <row r="158" spans="2:29" ht="6.75" customHeight="1">
      <c r="B158" s="302"/>
      <c r="C158" s="40" t="s">
        <v>84</v>
      </c>
      <c r="D158" s="115"/>
      <c r="E158" s="56"/>
      <c r="F158" s="18"/>
      <c r="G158" s="18"/>
      <c r="H158" s="18"/>
      <c r="I158" s="18"/>
      <c r="J158" s="18"/>
      <c r="K158" s="56"/>
      <c r="L158" s="18"/>
      <c r="M158" s="18"/>
      <c r="N158" s="18"/>
      <c r="O158" s="56"/>
      <c r="P158" s="114"/>
      <c r="Q158" s="18"/>
      <c r="R158" s="597"/>
      <c r="S158" s="116"/>
      <c r="T158" s="207"/>
      <c r="U158" s="22"/>
      <c r="V158" s="22"/>
      <c r="W158" s="22"/>
      <c r="X158" s="22"/>
      <c r="Y158" s="22"/>
      <c r="Z158" s="302"/>
      <c r="AA158" s="368"/>
      <c r="AB158" s="17"/>
      <c r="AC158" s="17"/>
    </row>
    <row r="159" spans="2:29" ht="6.75" customHeight="1">
      <c r="B159" s="624" t="s">
        <v>446</v>
      </c>
      <c r="C159" s="635" t="s">
        <v>451</v>
      </c>
      <c r="D159" s="115" t="s">
        <v>448</v>
      </c>
      <c r="E159" s="56">
        <f>SUM(F159:J159)</f>
        <v>145295.24</v>
      </c>
      <c r="F159" s="18">
        <v>145295.24</v>
      </c>
      <c r="G159" s="119">
        <v>0</v>
      </c>
      <c r="H159" s="119">
        <v>0</v>
      </c>
      <c r="I159" s="119">
        <v>0</v>
      </c>
      <c r="J159" s="119">
        <v>0</v>
      </c>
      <c r="K159" s="56">
        <f>SUM(L159:N159)</f>
        <v>499.99</v>
      </c>
      <c r="L159" s="18">
        <v>499.99</v>
      </c>
      <c r="M159" s="119"/>
      <c r="N159" s="119"/>
      <c r="O159" s="56"/>
      <c r="P159" s="114"/>
      <c r="Q159" s="18"/>
      <c r="R159" s="597"/>
      <c r="S159" s="116"/>
      <c r="T159" s="391">
        <f>SUM(U159:Y159)</f>
        <v>144795.25</v>
      </c>
      <c r="U159" s="235">
        <f>SUM(F159-L159)</f>
        <v>144795.25</v>
      </c>
      <c r="V159" s="130">
        <f>SUM(G159)</f>
        <v>0</v>
      </c>
      <c r="W159" s="130">
        <f>SUM(H159)</f>
        <v>0</v>
      </c>
      <c r="X159" s="130">
        <f>SUM(I159)</f>
        <v>0</v>
      </c>
      <c r="Y159" s="130">
        <f>SUM(J159)</f>
        <v>0</v>
      </c>
      <c r="Z159" s="302" t="s">
        <v>66</v>
      </c>
      <c r="AA159" s="337" t="s">
        <v>42</v>
      </c>
      <c r="AB159" s="17"/>
      <c r="AC159" s="17"/>
    </row>
    <row r="160" spans="2:29" ht="6.75" customHeight="1">
      <c r="B160" s="624"/>
      <c r="C160" s="635"/>
      <c r="D160" s="115" t="s">
        <v>26</v>
      </c>
      <c r="E160" s="56"/>
      <c r="F160" s="18"/>
      <c r="G160" s="18"/>
      <c r="H160" s="18"/>
      <c r="I160" s="18"/>
      <c r="J160" s="18"/>
      <c r="K160" s="56"/>
      <c r="L160" s="18"/>
      <c r="M160" s="18"/>
      <c r="N160" s="18"/>
      <c r="O160" s="56"/>
      <c r="P160" s="114"/>
      <c r="Q160" s="18"/>
      <c r="R160" s="597"/>
      <c r="S160" s="116"/>
      <c r="T160" s="207"/>
      <c r="U160" s="22"/>
      <c r="V160" s="22"/>
      <c r="W160" s="22"/>
      <c r="X160" s="22"/>
      <c r="Y160" s="22"/>
      <c r="Z160" s="302" t="s">
        <v>67</v>
      </c>
      <c r="AA160" s="368"/>
      <c r="AB160" s="17"/>
      <c r="AC160" s="17"/>
    </row>
    <row r="161" spans="2:29" ht="6.75" customHeight="1">
      <c r="B161" s="624" t="s">
        <v>447</v>
      </c>
      <c r="C161" s="635" t="s">
        <v>451</v>
      </c>
      <c r="D161" s="115" t="s">
        <v>472</v>
      </c>
      <c r="E161" s="56">
        <f>SUM(F161:J161)</f>
        <v>141250.95</v>
      </c>
      <c r="F161" s="18">
        <v>141250.95</v>
      </c>
      <c r="G161" s="119">
        <v>0</v>
      </c>
      <c r="H161" s="119">
        <v>0</v>
      </c>
      <c r="I161" s="119">
        <v>0</v>
      </c>
      <c r="J161" s="119">
        <v>0</v>
      </c>
      <c r="K161" s="56">
        <f>SUM(L161:N161)</f>
        <v>150</v>
      </c>
      <c r="L161" s="18">
        <v>150</v>
      </c>
      <c r="M161" s="119"/>
      <c r="N161" s="119"/>
      <c r="O161" s="56"/>
      <c r="P161" s="114"/>
      <c r="Q161" s="18"/>
      <c r="R161" s="597"/>
      <c r="S161" s="116"/>
      <c r="T161" s="391">
        <f>SUM(U161:Y161)</f>
        <v>141100.95</v>
      </c>
      <c r="U161" s="235">
        <f>SUM(F161-L161)</f>
        <v>141100.95</v>
      </c>
      <c r="V161" s="130">
        <f>SUM(G161)</f>
        <v>0</v>
      </c>
      <c r="W161" s="130">
        <f>SUM(H161)</f>
        <v>0</v>
      </c>
      <c r="X161" s="130">
        <f>SUM(I161)</f>
        <v>0</v>
      </c>
      <c r="Y161" s="130">
        <f>SUM(J161)</f>
        <v>0</v>
      </c>
      <c r="Z161" s="302" t="s">
        <v>66</v>
      </c>
      <c r="AA161" s="337" t="s">
        <v>42</v>
      </c>
      <c r="AB161" s="17"/>
      <c r="AC161" s="17"/>
    </row>
    <row r="162" spans="2:29" ht="6.75" customHeight="1">
      <c r="B162" s="624"/>
      <c r="C162" s="635"/>
      <c r="D162" s="115" t="s">
        <v>33</v>
      </c>
      <c r="E162" s="56"/>
      <c r="F162" s="18"/>
      <c r="G162" s="18"/>
      <c r="H162" s="18"/>
      <c r="I162" s="18"/>
      <c r="J162" s="18"/>
      <c r="K162" s="56"/>
      <c r="L162" s="18"/>
      <c r="M162" s="18"/>
      <c r="N162" s="18"/>
      <c r="O162" s="56"/>
      <c r="P162" s="114"/>
      <c r="Q162" s="18"/>
      <c r="R162" s="597"/>
      <c r="S162" s="116"/>
      <c r="T162" s="207"/>
      <c r="U162" s="22"/>
      <c r="V162" s="22"/>
      <c r="W162" s="22"/>
      <c r="X162" s="22"/>
      <c r="Y162" s="22"/>
      <c r="Z162" s="302" t="s">
        <v>67</v>
      </c>
      <c r="AA162" s="368"/>
      <c r="AB162" s="17"/>
      <c r="AC162" s="17"/>
    </row>
    <row r="163" spans="2:29" ht="6.75" customHeight="1">
      <c r="B163" s="624" t="s">
        <v>452</v>
      </c>
      <c r="C163" s="635" t="s">
        <v>451</v>
      </c>
      <c r="D163" s="115" t="s">
        <v>107</v>
      </c>
      <c r="E163" s="56">
        <f>SUM(F163:J163)</f>
        <v>119301.28</v>
      </c>
      <c r="F163" s="18">
        <v>119301.28</v>
      </c>
      <c r="G163" s="119">
        <v>0</v>
      </c>
      <c r="H163" s="119">
        <v>0</v>
      </c>
      <c r="I163" s="119">
        <v>0</v>
      </c>
      <c r="J163" s="119">
        <v>0</v>
      </c>
      <c r="K163" s="56">
        <f>SUM(L163:N163)</f>
        <v>149</v>
      </c>
      <c r="L163" s="18">
        <v>149</v>
      </c>
      <c r="M163" s="119"/>
      <c r="N163" s="119"/>
      <c r="O163" s="56"/>
      <c r="P163" s="114"/>
      <c r="Q163" s="18"/>
      <c r="R163" s="597"/>
      <c r="S163" s="116"/>
      <c r="T163" s="391">
        <f>SUM(U163:Y163)</f>
        <v>119152.28</v>
      </c>
      <c r="U163" s="235">
        <f>SUM(F163-L163)</f>
        <v>119152.28</v>
      </c>
      <c r="V163" s="130">
        <f>SUM(G163)</f>
        <v>0</v>
      </c>
      <c r="W163" s="130">
        <f>SUM(H163)</f>
        <v>0</v>
      </c>
      <c r="X163" s="130">
        <f>SUM(I163)</f>
        <v>0</v>
      </c>
      <c r="Y163" s="130">
        <f>SUM(J163)</f>
        <v>0</v>
      </c>
      <c r="Z163" s="302" t="s">
        <v>66</v>
      </c>
      <c r="AA163" s="337" t="s">
        <v>42</v>
      </c>
      <c r="AB163" s="17"/>
      <c r="AC163" s="17"/>
    </row>
    <row r="164" spans="2:29" ht="6.75" customHeight="1">
      <c r="B164" s="624"/>
      <c r="C164" s="635"/>
      <c r="D164" s="115" t="s">
        <v>6</v>
      </c>
      <c r="E164" s="56"/>
      <c r="F164" s="18"/>
      <c r="G164" s="18"/>
      <c r="H164" s="18"/>
      <c r="I164" s="18"/>
      <c r="J164" s="18"/>
      <c r="K164" s="56"/>
      <c r="L164" s="18"/>
      <c r="M164" s="18"/>
      <c r="N164" s="18"/>
      <c r="O164" s="56"/>
      <c r="P164" s="114"/>
      <c r="Q164" s="18"/>
      <c r="R164" s="597"/>
      <c r="S164" s="116"/>
      <c r="T164" s="207"/>
      <c r="U164" s="22"/>
      <c r="V164" s="22"/>
      <c r="W164" s="22"/>
      <c r="X164" s="22"/>
      <c r="Y164" s="22"/>
      <c r="Z164" s="302" t="s">
        <v>67</v>
      </c>
      <c r="AA164" s="368"/>
      <c r="AB164" s="17"/>
      <c r="AC164" s="17"/>
    </row>
    <row r="165" spans="2:29" ht="6.75" customHeight="1">
      <c r="B165" s="624" t="s">
        <v>453</v>
      </c>
      <c r="C165" s="635" t="s">
        <v>451</v>
      </c>
      <c r="D165" s="115" t="s">
        <v>473</v>
      </c>
      <c r="E165" s="56">
        <f>SUM(F165:J165)</f>
        <v>53232.56</v>
      </c>
      <c r="F165" s="18">
        <v>53232.56</v>
      </c>
      <c r="G165" s="119">
        <v>0</v>
      </c>
      <c r="H165" s="119">
        <v>0</v>
      </c>
      <c r="I165" s="119">
        <v>0</v>
      </c>
      <c r="J165" s="119">
        <v>0</v>
      </c>
      <c r="K165" s="56">
        <f>SUM(L165:N165)</f>
        <v>150</v>
      </c>
      <c r="L165" s="18">
        <v>150</v>
      </c>
      <c r="M165" s="119"/>
      <c r="N165" s="119"/>
      <c r="O165" s="56"/>
      <c r="P165" s="114"/>
      <c r="Q165" s="18"/>
      <c r="R165" s="597"/>
      <c r="S165" s="116"/>
      <c r="T165" s="391">
        <f>SUM(U165:Y165)</f>
        <v>53082.56</v>
      </c>
      <c r="U165" s="235">
        <f>SUM(F165-L165)</f>
        <v>53082.56</v>
      </c>
      <c r="V165" s="130">
        <f>SUM(G165)</f>
        <v>0</v>
      </c>
      <c r="W165" s="130">
        <f>SUM(H165)</f>
        <v>0</v>
      </c>
      <c r="X165" s="130">
        <f>SUM(I165)</f>
        <v>0</v>
      </c>
      <c r="Y165" s="130">
        <f>SUM(J165)</f>
        <v>0</v>
      </c>
      <c r="Z165" s="302" t="s">
        <v>66</v>
      </c>
      <c r="AA165" s="337" t="s">
        <v>42</v>
      </c>
      <c r="AB165" s="17"/>
      <c r="AC165" s="17"/>
    </row>
    <row r="166" spans="2:29" ht="6.75" customHeight="1">
      <c r="B166" s="624"/>
      <c r="C166" s="635"/>
      <c r="D166" s="115" t="s">
        <v>61</v>
      </c>
      <c r="E166" s="56"/>
      <c r="F166" s="18"/>
      <c r="G166" s="18"/>
      <c r="H166" s="18"/>
      <c r="I166" s="18"/>
      <c r="J166" s="18"/>
      <c r="K166" s="56"/>
      <c r="L166" s="18"/>
      <c r="M166" s="18"/>
      <c r="N166" s="18"/>
      <c r="O166" s="56"/>
      <c r="P166" s="114"/>
      <c r="Q166" s="18"/>
      <c r="R166" s="597"/>
      <c r="S166" s="116"/>
      <c r="T166" s="207"/>
      <c r="U166" s="22"/>
      <c r="V166" s="22"/>
      <c r="W166" s="22"/>
      <c r="X166" s="22"/>
      <c r="Y166" s="22"/>
      <c r="Z166" s="302" t="s">
        <v>67</v>
      </c>
      <c r="AA166" s="368"/>
      <c r="AB166" s="17"/>
      <c r="AC166" s="17"/>
    </row>
    <row r="167" spans="2:29" ht="6.75" customHeight="1">
      <c r="B167" s="624" t="s">
        <v>481</v>
      </c>
      <c r="C167" s="635" t="s">
        <v>475</v>
      </c>
      <c r="D167" s="115" t="s">
        <v>474</v>
      </c>
      <c r="E167" s="56">
        <f>SUM(F167:J167)</f>
        <v>141587.23</v>
      </c>
      <c r="F167" s="18">
        <v>141587.23</v>
      </c>
      <c r="G167" s="119">
        <v>0</v>
      </c>
      <c r="H167" s="119">
        <v>0</v>
      </c>
      <c r="I167" s="119">
        <v>0</v>
      </c>
      <c r="J167" s="119">
        <v>0</v>
      </c>
      <c r="K167" s="56">
        <f>SUM(L167:N167)</f>
        <v>499.99</v>
      </c>
      <c r="L167" s="18">
        <v>499.99</v>
      </c>
      <c r="M167" s="119"/>
      <c r="N167" s="119"/>
      <c r="O167" s="56"/>
      <c r="P167" s="114"/>
      <c r="Q167" s="18"/>
      <c r="R167" s="597"/>
      <c r="S167" s="116"/>
      <c r="T167" s="391">
        <f>SUM(U167:Y167)</f>
        <v>141087.24000000002</v>
      </c>
      <c r="U167" s="235">
        <f>SUM(F167-L167)</f>
        <v>141087.24000000002</v>
      </c>
      <c r="V167" s="130">
        <f>SUM(G167)</f>
        <v>0</v>
      </c>
      <c r="W167" s="130">
        <f>SUM(H167)</f>
        <v>0</v>
      </c>
      <c r="X167" s="130">
        <f>SUM(I167)</f>
        <v>0</v>
      </c>
      <c r="Y167" s="130">
        <f>SUM(J167)</f>
        <v>0</v>
      </c>
      <c r="Z167" s="302" t="s">
        <v>66</v>
      </c>
      <c r="AA167" s="337" t="s">
        <v>42</v>
      </c>
      <c r="AB167" s="17"/>
      <c r="AC167" s="17"/>
    </row>
    <row r="168" spans="2:29" ht="6.75" customHeight="1">
      <c r="B168" s="624"/>
      <c r="C168" s="635"/>
      <c r="D168" s="115" t="s">
        <v>31</v>
      </c>
      <c r="E168" s="56"/>
      <c r="F168" s="18"/>
      <c r="G168" s="18"/>
      <c r="H168" s="18"/>
      <c r="I168" s="18"/>
      <c r="J168" s="18"/>
      <c r="K168" s="56"/>
      <c r="L168" s="18"/>
      <c r="M168" s="18"/>
      <c r="N168" s="18"/>
      <c r="O168" s="56"/>
      <c r="P168" s="114"/>
      <c r="Q168" s="18"/>
      <c r="R168" s="597"/>
      <c r="S168" s="116"/>
      <c r="T168" s="207"/>
      <c r="U168" s="22"/>
      <c r="V168" s="22"/>
      <c r="W168" s="22"/>
      <c r="X168" s="22"/>
      <c r="Y168" s="22"/>
      <c r="Z168" s="302" t="s">
        <v>67</v>
      </c>
      <c r="AA168" s="368"/>
      <c r="AB168" s="17"/>
      <c r="AC168" s="17"/>
    </row>
    <row r="169" spans="2:29" ht="6.75" customHeight="1">
      <c r="B169" s="302"/>
      <c r="C169" s="40" t="s">
        <v>160</v>
      </c>
      <c r="D169" s="115"/>
      <c r="E169" s="56"/>
      <c r="F169" s="18"/>
      <c r="G169" s="18"/>
      <c r="H169" s="18"/>
      <c r="I169" s="18"/>
      <c r="J169" s="18"/>
      <c r="K169" s="56"/>
      <c r="L169" s="18"/>
      <c r="M169" s="18"/>
      <c r="N169" s="18"/>
      <c r="O169" s="56"/>
      <c r="P169" s="114"/>
      <c r="Q169" s="18"/>
      <c r="R169" s="597"/>
      <c r="S169" s="116"/>
      <c r="T169" s="207"/>
      <c r="U169" s="22"/>
      <c r="V169" s="22"/>
      <c r="W169" s="22"/>
      <c r="X169" s="22"/>
      <c r="Y169" s="22"/>
      <c r="Z169" s="302"/>
      <c r="AA169" s="368"/>
      <c r="AB169" s="17"/>
      <c r="AC169" s="17"/>
    </row>
    <row r="170" spans="2:29" ht="6.75" customHeight="1">
      <c r="B170" s="624" t="s">
        <v>482</v>
      </c>
      <c r="C170" s="635" t="s">
        <v>65</v>
      </c>
      <c r="D170" s="115" t="s">
        <v>468</v>
      </c>
      <c r="E170" s="56">
        <f>SUM(F170:J170)</f>
        <v>100000</v>
      </c>
      <c r="F170" s="18">
        <v>100000</v>
      </c>
      <c r="G170" s="119">
        <v>0</v>
      </c>
      <c r="H170" s="119">
        <v>0</v>
      </c>
      <c r="I170" s="119">
        <v>0</v>
      </c>
      <c r="J170" s="119">
        <v>0</v>
      </c>
      <c r="K170" s="56">
        <f>SUM(L170:N170)</f>
        <v>4658.59</v>
      </c>
      <c r="L170" s="18">
        <v>4658.59</v>
      </c>
      <c r="M170" s="119"/>
      <c r="N170" s="119"/>
      <c r="O170" s="56"/>
      <c r="P170" s="114"/>
      <c r="Q170" s="18"/>
      <c r="R170" s="597"/>
      <c r="S170" s="116"/>
      <c r="T170" s="391">
        <f>SUM(U170:Y170)</f>
        <v>95341.41</v>
      </c>
      <c r="U170" s="235">
        <f>SUM(F170-L170)</f>
        <v>95341.41</v>
      </c>
      <c r="V170" s="130">
        <f>SUM(G170)</f>
        <v>0</v>
      </c>
      <c r="W170" s="130">
        <f>SUM(H170)</f>
        <v>0</v>
      </c>
      <c r="X170" s="130">
        <f>SUM(I170)</f>
        <v>0</v>
      </c>
      <c r="Y170" s="130">
        <f>SUM(J170)</f>
        <v>0</v>
      </c>
      <c r="Z170" s="302" t="s">
        <v>66</v>
      </c>
      <c r="AA170" s="337" t="s">
        <v>42</v>
      </c>
      <c r="AB170" s="17"/>
      <c r="AC170" s="17"/>
    </row>
    <row r="171" spans="2:29" ht="6.75" customHeight="1">
      <c r="B171" s="624"/>
      <c r="C171" s="635"/>
      <c r="D171" s="115"/>
      <c r="E171" s="56"/>
      <c r="F171" s="18"/>
      <c r="G171" s="119"/>
      <c r="H171" s="119"/>
      <c r="I171" s="119"/>
      <c r="J171" s="119"/>
      <c r="K171" s="56"/>
      <c r="L171" s="18"/>
      <c r="M171" s="119"/>
      <c r="N171" s="119"/>
      <c r="O171" s="56"/>
      <c r="P171" s="114"/>
      <c r="Q171" s="18"/>
      <c r="R171" s="597"/>
      <c r="S171" s="116"/>
      <c r="T171" s="391"/>
      <c r="U171" s="235"/>
      <c r="V171" s="130"/>
      <c r="W171" s="130"/>
      <c r="X171" s="130"/>
      <c r="Y171" s="130"/>
      <c r="Z171" s="302"/>
      <c r="AA171" s="337"/>
      <c r="AB171" s="17"/>
      <c r="AC171" s="17"/>
    </row>
    <row r="172" spans="2:29" ht="6.75" customHeight="1">
      <c r="B172" s="624"/>
      <c r="C172" s="635"/>
      <c r="D172" s="115" t="s">
        <v>26</v>
      </c>
      <c r="E172" s="56"/>
      <c r="F172" s="18"/>
      <c r="G172" s="18"/>
      <c r="H172" s="18"/>
      <c r="I172" s="18"/>
      <c r="J172" s="18"/>
      <c r="K172" s="56"/>
      <c r="L172" s="18"/>
      <c r="M172" s="18"/>
      <c r="N172" s="18"/>
      <c r="O172" s="56"/>
      <c r="P172" s="114"/>
      <c r="Q172" s="18"/>
      <c r="R172" s="597"/>
      <c r="S172" s="116"/>
      <c r="T172" s="207"/>
      <c r="U172" s="22"/>
      <c r="V172" s="22"/>
      <c r="W172" s="22"/>
      <c r="X172" s="22"/>
      <c r="Y172" s="22"/>
      <c r="Z172" s="302" t="s">
        <v>67</v>
      </c>
      <c r="AA172" s="368"/>
      <c r="AB172" s="17"/>
      <c r="AC172" s="17"/>
    </row>
    <row r="173" spans="2:29" ht="6.75" customHeight="1">
      <c r="B173" s="302"/>
      <c r="C173" s="433"/>
      <c r="D173" s="115"/>
      <c r="E173" s="56"/>
      <c r="F173" s="18"/>
      <c r="G173" s="18"/>
      <c r="H173" s="18"/>
      <c r="I173" s="18"/>
      <c r="J173" s="18"/>
      <c r="K173" s="56"/>
      <c r="L173" s="18"/>
      <c r="M173" s="18"/>
      <c r="N173" s="18"/>
      <c r="O173" s="56"/>
      <c r="P173" s="114"/>
      <c r="Q173" s="18"/>
      <c r="R173" s="597"/>
      <c r="S173" s="597"/>
      <c r="T173" s="60"/>
      <c r="U173" s="22"/>
      <c r="V173" s="22"/>
      <c r="W173" s="22"/>
      <c r="X173" s="22"/>
      <c r="Y173" s="561"/>
      <c r="Z173" s="302"/>
      <c r="AA173" s="608"/>
      <c r="AB173" s="17"/>
      <c r="AC173" s="17"/>
    </row>
    <row r="174" spans="2:29" ht="6.75" customHeight="1">
      <c r="B174" s="302"/>
      <c r="C174" s="433"/>
      <c r="D174" s="115"/>
      <c r="E174" s="56"/>
      <c r="F174" s="18"/>
      <c r="G174" s="18"/>
      <c r="H174" s="18"/>
      <c r="I174" s="18"/>
      <c r="J174" s="18"/>
      <c r="K174" s="56"/>
      <c r="L174" s="18"/>
      <c r="M174" s="18"/>
      <c r="N174" s="18"/>
      <c r="O174" s="56"/>
      <c r="P174" s="114"/>
      <c r="Q174" s="18"/>
      <c r="R174" s="597"/>
      <c r="S174" s="597"/>
      <c r="T174" s="60"/>
      <c r="U174" s="22"/>
      <c r="V174" s="22"/>
      <c r="W174" s="22"/>
      <c r="X174" s="22"/>
      <c r="Y174" s="561"/>
      <c r="Z174" s="302"/>
      <c r="AA174" s="608"/>
      <c r="AB174" s="17"/>
      <c r="AC174" s="17"/>
    </row>
    <row r="175" spans="2:29" ht="6.75" customHeight="1">
      <c r="B175" s="302"/>
      <c r="C175" s="433"/>
      <c r="D175" s="115"/>
      <c r="E175" s="56"/>
      <c r="F175" s="18"/>
      <c r="G175" s="18"/>
      <c r="H175" s="18"/>
      <c r="I175" s="18"/>
      <c r="J175" s="18"/>
      <c r="K175" s="56"/>
      <c r="L175" s="18"/>
      <c r="M175" s="18"/>
      <c r="N175" s="18"/>
      <c r="O175" s="56"/>
      <c r="P175" s="114"/>
      <c r="Q175" s="18"/>
      <c r="R175" s="597"/>
      <c r="S175" s="597"/>
      <c r="T175" s="60"/>
      <c r="U175" s="22"/>
      <c r="V175" s="22"/>
      <c r="W175" s="22"/>
      <c r="X175" s="22"/>
      <c r="Y175" s="561"/>
      <c r="Z175" s="302"/>
      <c r="AA175" s="608"/>
      <c r="AB175" s="17"/>
      <c r="AC175" s="17"/>
    </row>
    <row r="176" spans="2:29" ht="6.75" customHeight="1">
      <c r="B176" s="302"/>
      <c r="C176" s="433"/>
      <c r="D176" s="115"/>
      <c r="E176" s="56"/>
      <c r="F176" s="18"/>
      <c r="G176" s="18"/>
      <c r="H176" s="18"/>
      <c r="I176" s="18"/>
      <c r="J176" s="18"/>
      <c r="K176" s="56"/>
      <c r="L176" s="18"/>
      <c r="M176" s="18"/>
      <c r="N176" s="18"/>
      <c r="O176" s="56"/>
      <c r="P176" s="114"/>
      <c r="Q176" s="18"/>
      <c r="R176" s="597"/>
      <c r="S176" s="597"/>
      <c r="T176" s="60"/>
      <c r="U176" s="22"/>
      <c r="V176" s="22"/>
      <c r="W176" s="22"/>
      <c r="X176" s="22"/>
      <c r="Y176" s="561"/>
      <c r="Z176" s="302"/>
      <c r="AA176" s="608"/>
      <c r="AB176" s="17"/>
      <c r="AC176" s="17"/>
    </row>
    <row r="177" spans="2:29" ht="6.75" customHeight="1">
      <c r="B177" s="302"/>
      <c r="C177" s="433"/>
      <c r="D177" s="115"/>
      <c r="E177" s="56"/>
      <c r="F177" s="18"/>
      <c r="G177" s="18"/>
      <c r="H177" s="18"/>
      <c r="I177" s="18"/>
      <c r="J177" s="18"/>
      <c r="K177" s="56"/>
      <c r="L177" s="18"/>
      <c r="M177" s="18"/>
      <c r="N177" s="18"/>
      <c r="O177" s="56"/>
      <c r="P177" s="114"/>
      <c r="Q177" s="18"/>
      <c r="R177" s="597"/>
      <c r="S177" s="597"/>
      <c r="T177" s="60"/>
      <c r="U177" s="22"/>
      <c r="V177" s="22"/>
      <c r="W177" s="22"/>
      <c r="X177" s="22"/>
      <c r="Y177" s="561"/>
      <c r="Z177" s="302"/>
      <c r="AA177" s="608"/>
      <c r="AB177" s="17"/>
      <c r="AC177" s="17"/>
    </row>
    <row r="178" spans="2:29" ht="6.75" customHeight="1">
      <c r="B178" s="302"/>
      <c r="C178" s="433"/>
      <c r="D178" s="115"/>
      <c r="E178" s="56"/>
      <c r="F178" s="18"/>
      <c r="G178" s="18"/>
      <c r="H178" s="18"/>
      <c r="I178" s="18"/>
      <c r="J178" s="18"/>
      <c r="K178" s="56"/>
      <c r="L178" s="18"/>
      <c r="M178" s="18"/>
      <c r="N178" s="18"/>
      <c r="O178" s="56"/>
      <c r="P178" s="114"/>
      <c r="Q178" s="18"/>
      <c r="R178" s="597"/>
      <c r="S178" s="597"/>
      <c r="T178" s="60"/>
      <c r="U178" s="22"/>
      <c r="V178" s="22"/>
      <c r="W178" s="22"/>
      <c r="X178" s="22"/>
      <c r="Y178" s="561"/>
      <c r="Z178" s="302"/>
      <c r="AA178" s="608"/>
      <c r="AB178" s="17"/>
      <c r="AC178" s="17"/>
    </row>
    <row r="179" spans="2:29" ht="6.75" customHeight="1">
      <c r="B179" s="302"/>
      <c r="C179" s="433"/>
      <c r="D179" s="115"/>
      <c r="E179" s="56"/>
      <c r="F179" s="18"/>
      <c r="G179" s="18"/>
      <c r="H179" s="18"/>
      <c r="I179" s="18"/>
      <c r="J179" s="18"/>
      <c r="K179" s="56"/>
      <c r="L179" s="18"/>
      <c r="M179" s="18"/>
      <c r="N179" s="18"/>
      <c r="O179" s="56"/>
      <c r="P179" s="114"/>
      <c r="Q179" s="18"/>
      <c r="R179" s="597"/>
      <c r="S179" s="597"/>
      <c r="T179" s="60"/>
      <c r="U179" s="22"/>
      <c r="V179" s="22"/>
      <c r="W179" s="22"/>
      <c r="X179" s="22"/>
      <c r="Y179" s="561"/>
      <c r="Z179" s="302"/>
      <c r="AA179" s="608"/>
      <c r="AB179" s="17"/>
      <c r="AC179" s="17"/>
    </row>
    <row r="180" spans="2:29" ht="6.75" customHeight="1">
      <c r="B180" s="302"/>
      <c r="C180" s="433"/>
      <c r="D180" s="115"/>
      <c r="E180" s="56"/>
      <c r="F180" s="18"/>
      <c r="G180" s="18"/>
      <c r="H180" s="18"/>
      <c r="I180" s="18"/>
      <c r="J180" s="18"/>
      <c r="K180" s="56"/>
      <c r="L180" s="18"/>
      <c r="M180" s="18"/>
      <c r="N180" s="18"/>
      <c r="O180" s="56"/>
      <c r="P180" s="114"/>
      <c r="Q180" s="18"/>
      <c r="R180" s="597"/>
      <c r="S180" s="597"/>
      <c r="T180" s="60"/>
      <c r="U180" s="22"/>
      <c r="V180" s="22"/>
      <c r="W180" s="22"/>
      <c r="X180" s="22"/>
      <c r="Y180" s="561"/>
      <c r="Z180" s="302"/>
      <c r="AA180" s="608"/>
      <c r="AB180" s="17"/>
      <c r="AC180" s="17"/>
    </row>
    <row r="181" spans="2:29" ht="6.75" customHeight="1">
      <c r="B181" s="302"/>
      <c r="C181" s="433"/>
      <c r="D181" s="115"/>
      <c r="E181" s="56"/>
      <c r="F181" s="18"/>
      <c r="G181" s="18"/>
      <c r="H181" s="18"/>
      <c r="I181" s="18"/>
      <c r="J181" s="18"/>
      <c r="K181" s="56"/>
      <c r="L181" s="18"/>
      <c r="M181" s="18"/>
      <c r="N181" s="18"/>
      <c r="O181" s="56"/>
      <c r="P181" s="114"/>
      <c r="Q181" s="18"/>
      <c r="R181" s="597"/>
      <c r="S181" s="597"/>
      <c r="T181" s="60"/>
      <c r="U181" s="22"/>
      <c r="V181" s="22"/>
      <c r="W181" s="22"/>
      <c r="X181" s="22"/>
      <c r="Y181" s="561"/>
      <c r="Z181" s="302"/>
      <c r="AA181" s="608"/>
      <c r="AB181" s="17"/>
      <c r="AC181" s="17"/>
    </row>
    <row r="182" spans="2:29" ht="6.75" customHeight="1">
      <c r="B182" s="302"/>
      <c r="C182" s="433"/>
      <c r="D182" s="115"/>
      <c r="E182" s="56"/>
      <c r="F182" s="18"/>
      <c r="G182" s="18"/>
      <c r="H182" s="18"/>
      <c r="I182" s="18"/>
      <c r="J182" s="18"/>
      <c r="K182" s="56"/>
      <c r="L182" s="18"/>
      <c r="M182" s="18"/>
      <c r="N182" s="18"/>
      <c r="O182" s="56"/>
      <c r="P182" s="114"/>
      <c r="Q182" s="18"/>
      <c r="R182" s="597"/>
      <c r="S182" s="597"/>
      <c r="T182" s="60"/>
      <c r="U182" s="22"/>
      <c r="V182" s="22"/>
      <c r="W182" s="22"/>
      <c r="X182" s="22"/>
      <c r="Y182" s="561"/>
      <c r="Z182" s="302"/>
      <c r="AA182" s="608"/>
      <c r="AB182" s="17"/>
      <c r="AC182" s="17"/>
    </row>
    <row r="183" spans="2:29" ht="6.75" customHeight="1">
      <c r="B183" s="302"/>
      <c r="C183" s="433"/>
      <c r="D183" s="115"/>
      <c r="E183" s="56"/>
      <c r="F183" s="18"/>
      <c r="G183" s="18"/>
      <c r="H183" s="18"/>
      <c r="I183" s="18"/>
      <c r="J183" s="18"/>
      <c r="K183" s="56"/>
      <c r="L183" s="18"/>
      <c r="M183" s="18"/>
      <c r="N183" s="18"/>
      <c r="O183" s="56"/>
      <c r="P183" s="114"/>
      <c r="Q183" s="18"/>
      <c r="R183" s="597"/>
      <c r="S183" s="597"/>
      <c r="T183" s="60"/>
      <c r="U183" s="22"/>
      <c r="V183" s="22"/>
      <c r="W183" s="22"/>
      <c r="X183" s="22"/>
      <c r="Y183" s="561"/>
      <c r="Z183" s="302"/>
      <c r="AA183" s="608"/>
      <c r="AB183" s="17"/>
      <c r="AC183" s="17"/>
    </row>
    <row r="184" spans="2:29" ht="6.75" customHeight="1">
      <c r="B184" s="302"/>
      <c r="C184" s="433"/>
      <c r="D184" s="115"/>
      <c r="E184" s="56"/>
      <c r="F184" s="18"/>
      <c r="G184" s="18"/>
      <c r="H184" s="18"/>
      <c r="I184" s="18"/>
      <c r="J184" s="18"/>
      <c r="K184" s="56"/>
      <c r="L184" s="18"/>
      <c r="M184" s="18"/>
      <c r="N184" s="18"/>
      <c r="O184" s="56"/>
      <c r="P184" s="114"/>
      <c r="Q184" s="18"/>
      <c r="R184" s="597"/>
      <c r="S184" s="597"/>
      <c r="T184" s="60"/>
      <c r="U184" s="22"/>
      <c r="V184" s="22"/>
      <c r="W184" s="22"/>
      <c r="X184" s="22"/>
      <c r="Y184" s="561"/>
      <c r="Z184" s="302"/>
      <c r="AA184" s="608"/>
      <c r="AB184" s="17"/>
      <c r="AC184" s="17"/>
    </row>
    <row r="185" spans="2:29" ht="6.75" customHeight="1">
      <c r="B185" s="302"/>
      <c r="C185" s="433"/>
      <c r="D185" s="115"/>
      <c r="E185" s="56"/>
      <c r="F185" s="18"/>
      <c r="G185" s="18"/>
      <c r="H185" s="18"/>
      <c r="I185" s="18"/>
      <c r="J185" s="18"/>
      <c r="K185" s="56"/>
      <c r="L185" s="18"/>
      <c r="M185" s="18"/>
      <c r="N185" s="18"/>
      <c r="O185" s="56"/>
      <c r="P185" s="114"/>
      <c r="Q185" s="18"/>
      <c r="R185" s="597"/>
      <c r="S185" s="597"/>
      <c r="T185" s="60"/>
      <c r="U185" s="22"/>
      <c r="V185" s="22"/>
      <c r="W185" s="22"/>
      <c r="X185" s="22"/>
      <c r="Y185" s="561"/>
      <c r="Z185" s="302"/>
      <c r="AA185" s="608"/>
      <c r="AB185" s="17"/>
      <c r="AC185" s="17"/>
    </row>
    <row r="186" spans="2:29" ht="6.75" customHeight="1">
      <c r="B186" s="302"/>
      <c r="C186" s="433"/>
      <c r="D186" s="115"/>
      <c r="E186" s="56"/>
      <c r="F186" s="18"/>
      <c r="G186" s="18"/>
      <c r="H186" s="18"/>
      <c r="I186" s="18"/>
      <c r="J186" s="18"/>
      <c r="K186" s="56"/>
      <c r="L186" s="18"/>
      <c r="M186" s="18"/>
      <c r="N186" s="18"/>
      <c r="O186" s="56"/>
      <c r="P186" s="114"/>
      <c r="Q186" s="18"/>
      <c r="R186" s="597"/>
      <c r="S186" s="597"/>
      <c r="T186" s="60"/>
      <c r="U186" s="22"/>
      <c r="V186" s="22"/>
      <c r="W186" s="22"/>
      <c r="X186" s="22"/>
      <c r="Y186" s="561"/>
      <c r="Z186" s="302"/>
      <c r="AA186" s="608"/>
      <c r="AB186" s="17"/>
      <c r="AC186" s="17"/>
    </row>
    <row r="187" spans="2:29" ht="6.75" customHeight="1">
      <c r="B187" s="302"/>
      <c r="C187" s="433"/>
      <c r="D187" s="115"/>
      <c r="E187" s="56"/>
      <c r="F187" s="18"/>
      <c r="G187" s="18"/>
      <c r="H187" s="18"/>
      <c r="I187" s="18"/>
      <c r="J187" s="18"/>
      <c r="K187" s="56"/>
      <c r="L187" s="18"/>
      <c r="M187" s="18"/>
      <c r="N187" s="18"/>
      <c r="O187" s="56"/>
      <c r="P187" s="114"/>
      <c r="Q187" s="18"/>
      <c r="R187" s="597"/>
      <c r="S187" s="597"/>
      <c r="T187" s="60"/>
      <c r="U187" s="22"/>
      <c r="V187" s="22"/>
      <c r="W187" s="22"/>
      <c r="X187" s="22"/>
      <c r="Y187" s="561"/>
      <c r="Z187" s="302"/>
      <c r="AA187" s="608"/>
      <c r="AB187" s="17"/>
      <c r="AC187" s="17"/>
    </row>
    <row r="188" spans="2:29" ht="6.75" customHeight="1">
      <c r="B188" s="302"/>
      <c r="C188" s="433"/>
      <c r="D188" s="115"/>
      <c r="E188" s="56"/>
      <c r="F188" s="18"/>
      <c r="G188" s="18"/>
      <c r="H188" s="18"/>
      <c r="I188" s="18"/>
      <c r="J188" s="18"/>
      <c r="K188" s="56"/>
      <c r="L188" s="18"/>
      <c r="M188" s="18"/>
      <c r="N188" s="18"/>
      <c r="O188" s="56"/>
      <c r="P188" s="114"/>
      <c r="Q188" s="18"/>
      <c r="R188" s="597"/>
      <c r="S188" s="597"/>
      <c r="T188" s="60"/>
      <c r="U188" s="22"/>
      <c r="V188" s="22"/>
      <c r="W188" s="22"/>
      <c r="X188" s="22"/>
      <c r="Y188" s="561"/>
      <c r="Z188" s="302"/>
      <c r="AA188" s="608"/>
      <c r="AB188" s="17"/>
      <c r="AC188" s="17"/>
    </row>
    <row r="189" spans="2:29" ht="6.75" customHeight="1">
      <c r="B189" s="302"/>
      <c r="C189" s="433"/>
      <c r="D189" s="115"/>
      <c r="E189" s="56"/>
      <c r="F189" s="18"/>
      <c r="G189" s="18"/>
      <c r="H189" s="18"/>
      <c r="I189" s="18"/>
      <c r="J189" s="18"/>
      <c r="K189" s="56"/>
      <c r="L189" s="18"/>
      <c r="M189" s="18"/>
      <c r="N189" s="18"/>
      <c r="O189" s="56"/>
      <c r="P189" s="114"/>
      <c r="Q189" s="18"/>
      <c r="R189" s="597"/>
      <c r="S189" s="597"/>
      <c r="T189" s="60"/>
      <c r="U189" s="22"/>
      <c r="V189" s="22"/>
      <c r="W189" s="22"/>
      <c r="X189" s="22"/>
      <c r="Y189" s="561"/>
      <c r="Z189" s="302"/>
      <c r="AA189" s="608"/>
      <c r="AB189" s="17"/>
      <c r="AC189" s="17"/>
    </row>
    <row r="190" spans="2:29" ht="6.75" customHeight="1">
      <c r="B190" s="302"/>
      <c r="C190" s="433"/>
      <c r="D190" s="115"/>
      <c r="E190" s="56"/>
      <c r="F190" s="18"/>
      <c r="G190" s="18"/>
      <c r="H190" s="18"/>
      <c r="I190" s="18"/>
      <c r="J190" s="18"/>
      <c r="K190" s="56"/>
      <c r="L190" s="18"/>
      <c r="M190" s="18"/>
      <c r="N190" s="18"/>
      <c r="O190" s="56"/>
      <c r="P190" s="114"/>
      <c r="Q190" s="18"/>
      <c r="R190" s="597"/>
      <c r="S190" s="597"/>
      <c r="T190" s="60"/>
      <c r="U190" s="22"/>
      <c r="V190" s="22"/>
      <c r="W190" s="22"/>
      <c r="X190" s="22"/>
      <c r="Y190" s="561"/>
      <c r="Z190" s="302"/>
      <c r="AA190" s="608"/>
      <c r="AB190" s="17"/>
      <c r="AC190" s="17"/>
    </row>
    <row r="191" spans="2:29" ht="6.75" customHeight="1">
      <c r="B191" s="302"/>
      <c r="C191" s="433"/>
      <c r="D191" s="115"/>
      <c r="E191" s="56"/>
      <c r="F191" s="18"/>
      <c r="G191" s="18"/>
      <c r="H191" s="18"/>
      <c r="I191" s="18"/>
      <c r="J191" s="18"/>
      <c r="K191" s="56"/>
      <c r="L191" s="18"/>
      <c r="M191" s="18"/>
      <c r="N191" s="18"/>
      <c r="O191" s="56"/>
      <c r="P191" s="114"/>
      <c r="Q191" s="18"/>
      <c r="R191" s="597"/>
      <c r="S191" s="597"/>
      <c r="T191" s="60"/>
      <c r="U191" s="22"/>
      <c r="V191" s="22"/>
      <c r="W191" s="22"/>
      <c r="X191" s="22"/>
      <c r="Y191" s="561"/>
      <c r="Z191" s="302"/>
      <c r="AA191" s="608"/>
      <c r="AB191" s="17"/>
      <c r="AC191" s="17"/>
    </row>
    <row r="192" spans="2:29" ht="6.75" customHeight="1">
      <c r="B192" s="302"/>
      <c r="C192" s="433"/>
      <c r="D192" s="115"/>
      <c r="E192" s="56"/>
      <c r="F192" s="18"/>
      <c r="G192" s="18"/>
      <c r="H192" s="18"/>
      <c r="I192" s="18"/>
      <c r="J192" s="18"/>
      <c r="K192" s="56"/>
      <c r="L192" s="18"/>
      <c r="M192" s="18"/>
      <c r="N192" s="18"/>
      <c r="O192" s="56"/>
      <c r="P192" s="114"/>
      <c r="Q192" s="18"/>
      <c r="R192" s="597"/>
      <c r="S192" s="597"/>
      <c r="T192" s="60"/>
      <c r="U192" s="22"/>
      <c r="V192" s="22"/>
      <c r="W192" s="22"/>
      <c r="X192" s="22"/>
      <c r="Y192" s="561"/>
      <c r="Z192" s="302"/>
      <c r="AA192" s="608"/>
      <c r="AB192" s="17"/>
      <c r="AC192" s="17"/>
    </row>
    <row r="193" spans="2:29" ht="6.75" customHeight="1">
      <c r="B193" s="302"/>
      <c r="C193" s="433"/>
      <c r="D193" s="115"/>
      <c r="E193" s="56"/>
      <c r="F193" s="18"/>
      <c r="G193" s="18"/>
      <c r="H193" s="18"/>
      <c r="I193" s="18"/>
      <c r="J193" s="18"/>
      <c r="K193" s="56"/>
      <c r="L193" s="18"/>
      <c r="M193" s="18"/>
      <c r="N193" s="18"/>
      <c r="O193" s="56"/>
      <c r="P193" s="114"/>
      <c r="Q193" s="18"/>
      <c r="R193" s="597"/>
      <c r="S193" s="597"/>
      <c r="T193" s="60"/>
      <c r="U193" s="22"/>
      <c r="V193" s="22"/>
      <c r="W193" s="22"/>
      <c r="X193" s="22"/>
      <c r="Y193" s="561"/>
      <c r="Z193" s="302"/>
      <c r="AA193" s="608"/>
      <c r="AB193" s="17"/>
      <c r="AC193" s="17"/>
    </row>
    <row r="194" spans="2:29" ht="6.75" customHeight="1">
      <c r="B194" s="302"/>
      <c r="C194" s="433"/>
      <c r="D194" s="115"/>
      <c r="E194" s="56"/>
      <c r="F194" s="18"/>
      <c r="G194" s="18"/>
      <c r="H194" s="18"/>
      <c r="I194" s="18"/>
      <c r="J194" s="18"/>
      <c r="K194" s="56"/>
      <c r="L194" s="18"/>
      <c r="M194" s="18"/>
      <c r="N194" s="18"/>
      <c r="O194" s="56"/>
      <c r="P194" s="114"/>
      <c r="Q194" s="18"/>
      <c r="R194" s="597"/>
      <c r="S194" s="597"/>
      <c r="T194" s="60"/>
      <c r="U194" s="22"/>
      <c r="V194" s="22"/>
      <c r="W194" s="22"/>
      <c r="X194" s="22"/>
      <c r="Y194" s="561"/>
      <c r="Z194" s="302"/>
      <c r="AA194" s="608"/>
      <c r="AB194" s="17"/>
      <c r="AC194" s="17"/>
    </row>
    <row r="195" spans="2:29" ht="6.75" customHeight="1">
      <c r="B195" s="302"/>
      <c r="C195" s="433"/>
      <c r="D195" s="115"/>
      <c r="E195" s="56"/>
      <c r="F195" s="18"/>
      <c r="G195" s="18"/>
      <c r="H195" s="18"/>
      <c r="I195" s="18"/>
      <c r="J195" s="18"/>
      <c r="K195" s="56"/>
      <c r="L195" s="18"/>
      <c r="M195" s="18"/>
      <c r="N195" s="18"/>
      <c r="O195" s="56"/>
      <c r="P195" s="114"/>
      <c r="Q195" s="18"/>
      <c r="R195" s="597"/>
      <c r="S195" s="597"/>
      <c r="T195" s="60"/>
      <c r="U195" s="22"/>
      <c r="V195" s="22"/>
      <c r="W195" s="22"/>
      <c r="X195" s="22"/>
      <c r="Y195" s="561"/>
      <c r="Z195" s="302"/>
      <c r="AA195" s="608"/>
      <c r="AB195" s="17"/>
      <c r="AC195" s="17"/>
    </row>
    <row r="196" spans="2:29" ht="6.75" customHeight="1">
      <c r="B196" s="302"/>
      <c r="C196" s="433"/>
      <c r="D196" s="115"/>
      <c r="E196" s="56"/>
      <c r="F196" s="18"/>
      <c r="G196" s="18"/>
      <c r="H196" s="18"/>
      <c r="I196" s="18"/>
      <c r="J196" s="18"/>
      <c r="K196" s="56"/>
      <c r="L196" s="18"/>
      <c r="M196" s="18"/>
      <c r="N196" s="18"/>
      <c r="O196" s="56"/>
      <c r="P196" s="114"/>
      <c r="Q196" s="18"/>
      <c r="R196" s="597"/>
      <c r="S196" s="597"/>
      <c r="T196" s="60"/>
      <c r="U196" s="22"/>
      <c r="V196" s="22"/>
      <c r="W196" s="22"/>
      <c r="X196" s="22"/>
      <c r="Y196" s="561"/>
      <c r="Z196" s="302"/>
      <c r="AA196" s="608"/>
      <c r="AB196" s="17"/>
      <c r="AC196" s="17"/>
    </row>
    <row r="197" spans="2:29" ht="6.75" customHeight="1">
      <c r="B197" s="302"/>
      <c r="C197" s="433"/>
      <c r="D197" s="115"/>
      <c r="E197" s="56"/>
      <c r="F197" s="18"/>
      <c r="G197" s="18"/>
      <c r="H197" s="18"/>
      <c r="I197" s="18"/>
      <c r="J197" s="18"/>
      <c r="K197" s="56"/>
      <c r="L197" s="18"/>
      <c r="M197" s="18"/>
      <c r="N197" s="18"/>
      <c r="O197" s="56"/>
      <c r="P197" s="114"/>
      <c r="Q197" s="18"/>
      <c r="R197" s="597"/>
      <c r="S197" s="597"/>
      <c r="T197" s="60"/>
      <c r="U197" s="22"/>
      <c r="V197" s="22"/>
      <c r="W197" s="22"/>
      <c r="X197" s="22"/>
      <c r="Y197" s="561"/>
      <c r="Z197" s="302"/>
      <c r="AA197" s="608"/>
      <c r="AB197" s="17"/>
      <c r="AC197" s="17"/>
    </row>
    <row r="198" spans="2:29" ht="6.75" customHeight="1">
      <c r="B198" s="302"/>
      <c r="C198" s="433"/>
      <c r="D198" s="115"/>
      <c r="E198" s="56"/>
      <c r="F198" s="18"/>
      <c r="G198" s="18"/>
      <c r="H198" s="18"/>
      <c r="I198" s="18"/>
      <c r="J198" s="18"/>
      <c r="K198" s="56"/>
      <c r="L198" s="18"/>
      <c r="M198" s="18"/>
      <c r="N198" s="18"/>
      <c r="O198" s="56"/>
      <c r="P198" s="114"/>
      <c r="Q198" s="18"/>
      <c r="R198" s="597"/>
      <c r="S198" s="597"/>
      <c r="T198" s="60"/>
      <c r="U198" s="22"/>
      <c r="V198" s="22"/>
      <c r="W198" s="22"/>
      <c r="X198" s="22"/>
      <c r="Y198" s="561"/>
      <c r="Z198" s="302"/>
      <c r="AA198" s="608"/>
      <c r="AB198" s="17"/>
      <c r="AC198" s="17"/>
    </row>
    <row r="199" spans="2:29" ht="6.75" customHeight="1">
      <c r="B199" s="302"/>
      <c r="C199" s="433"/>
      <c r="D199" s="115"/>
      <c r="E199" s="56"/>
      <c r="F199" s="18"/>
      <c r="G199" s="18"/>
      <c r="H199" s="18"/>
      <c r="I199" s="18"/>
      <c r="J199" s="18"/>
      <c r="K199" s="56"/>
      <c r="L199" s="18"/>
      <c r="M199" s="18"/>
      <c r="N199" s="18"/>
      <c r="O199" s="56"/>
      <c r="P199" s="114"/>
      <c r="Q199" s="18"/>
      <c r="R199" s="597"/>
      <c r="S199" s="597"/>
      <c r="T199" s="60"/>
      <c r="U199" s="22"/>
      <c r="V199" s="22"/>
      <c r="W199" s="22"/>
      <c r="X199" s="22"/>
      <c r="Y199" s="561"/>
      <c r="Z199" s="302"/>
      <c r="AA199" s="608"/>
      <c r="AB199" s="17"/>
      <c r="AC199" s="17"/>
    </row>
    <row r="200" spans="2:29" ht="6.75" customHeight="1">
      <c r="B200" s="302"/>
      <c r="C200" s="433"/>
      <c r="D200" s="115"/>
      <c r="E200" s="56"/>
      <c r="F200" s="18"/>
      <c r="G200" s="18"/>
      <c r="H200" s="18"/>
      <c r="I200" s="18"/>
      <c r="J200" s="18"/>
      <c r="K200" s="56"/>
      <c r="L200" s="18"/>
      <c r="M200" s="18"/>
      <c r="N200" s="18"/>
      <c r="O200" s="56"/>
      <c r="P200" s="114"/>
      <c r="Q200" s="18"/>
      <c r="R200" s="597"/>
      <c r="S200" s="597"/>
      <c r="T200" s="60"/>
      <c r="U200" s="22"/>
      <c r="V200" s="22"/>
      <c r="W200" s="22"/>
      <c r="X200" s="22"/>
      <c r="Y200" s="561"/>
      <c r="Z200" s="302"/>
      <c r="AA200" s="608"/>
      <c r="AB200" s="17"/>
      <c r="AC200" s="17"/>
    </row>
    <row r="201" spans="2:29" ht="6.75" customHeight="1">
      <c r="B201" s="302"/>
      <c r="C201" s="433"/>
      <c r="D201" s="115"/>
      <c r="E201" s="56"/>
      <c r="F201" s="18"/>
      <c r="G201" s="18"/>
      <c r="H201" s="18"/>
      <c r="I201" s="18"/>
      <c r="J201" s="18"/>
      <c r="K201" s="56"/>
      <c r="L201" s="18"/>
      <c r="M201" s="18"/>
      <c r="N201" s="18"/>
      <c r="O201" s="56"/>
      <c r="P201" s="114"/>
      <c r="Q201" s="18"/>
      <c r="R201" s="597"/>
      <c r="S201" s="597"/>
      <c r="T201" s="60"/>
      <c r="U201" s="22"/>
      <c r="V201" s="22"/>
      <c r="W201" s="22"/>
      <c r="X201" s="22"/>
      <c r="Y201" s="561"/>
      <c r="Z201" s="302"/>
      <c r="AA201" s="608"/>
      <c r="AB201" s="17"/>
      <c r="AC201" s="17"/>
    </row>
    <row r="202" spans="2:29" ht="6.75" customHeight="1">
      <c r="B202" s="302"/>
      <c r="C202" s="433"/>
      <c r="D202" s="115"/>
      <c r="E202" s="56"/>
      <c r="F202" s="18"/>
      <c r="G202" s="18"/>
      <c r="H202" s="18"/>
      <c r="I202" s="18"/>
      <c r="J202" s="18"/>
      <c r="K202" s="56"/>
      <c r="L202" s="18"/>
      <c r="M202" s="18"/>
      <c r="N202" s="18"/>
      <c r="O202" s="56"/>
      <c r="P202" s="114"/>
      <c r="Q202" s="18"/>
      <c r="R202" s="597"/>
      <c r="S202" s="597"/>
      <c r="T202" s="60"/>
      <c r="U202" s="22"/>
      <c r="V202" s="22"/>
      <c r="W202" s="22"/>
      <c r="X202" s="22"/>
      <c r="Y202" s="561"/>
      <c r="Z202" s="302"/>
      <c r="AA202" s="608"/>
      <c r="AB202" s="17"/>
      <c r="AC202" s="17"/>
    </row>
    <row r="203" spans="2:29" ht="6.75" customHeight="1">
      <c r="B203" s="302"/>
      <c r="C203" s="433"/>
      <c r="D203" s="115"/>
      <c r="E203" s="56"/>
      <c r="F203" s="18"/>
      <c r="G203" s="18"/>
      <c r="H203" s="18"/>
      <c r="I203" s="18"/>
      <c r="J203" s="18"/>
      <c r="K203" s="56"/>
      <c r="L203" s="18"/>
      <c r="M203" s="18"/>
      <c r="N203" s="18"/>
      <c r="O203" s="56"/>
      <c r="P203" s="114"/>
      <c r="Q203" s="18"/>
      <c r="R203" s="597"/>
      <c r="S203" s="597"/>
      <c r="T203" s="60"/>
      <c r="U203" s="22"/>
      <c r="V203" s="22"/>
      <c r="W203" s="22"/>
      <c r="X203" s="22"/>
      <c r="Y203" s="561"/>
      <c r="Z203" s="302"/>
      <c r="AA203" s="608"/>
      <c r="AB203" s="17"/>
      <c r="AC203" s="17"/>
    </row>
    <row r="204" spans="2:29" ht="6.75" customHeight="1">
      <c r="B204" s="302"/>
      <c r="C204" s="433"/>
      <c r="D204" s="115"/>
      <c r="E204" s="56"/>
      <c r="F204" s="18"/>
      <c r="G204" s="18"/>
      <c r="H204" s="18"/>
      <c r="I204" s="18"/>
      <c r="J204" s="18"/>
      <c r="K204" s="56"/>
      <c r="L204" s="18"/>
      <c r="M204" s="18"/>
      <c r="N204" s="18"/>
      <c r="O204" s="56"/>
      <c r="P204" s="114"/>
      <c r="Q204" s="18"/>
      <c r="R204" s="597"/>
      <c r="S204" s="597"/>
      <c r="T204" s="60"/>
      <c r="U204" s="22"/>
      <c r="V204" s="22"/>
      <c r="W204" s="22"/>
      <c r="X204" s="22"/>
      <c r="Y204" s="561"/>
      <c r="Z204" s="302"/>
      <c r="AA204" s="608"/>
      <c r="AB204" s="17"/>
      <c r="AC204" s="17"/>
    </row>
    <row r="205" spans="2:29" ht="6.75" customHeight="1">
      <c r="B205" s="302"/>
      <c r="C205" s="433"/>
      <c r="D205" s="115"/>
      <c r="E205" s="56"/>
      <c r="F205" s="18"/>
      <c r="G205" s="18"/>
      <c r="H205" s="18"/>
      <c r="I205" s="18"/>
      <c r="J205" s="18"/>
      <c r="K205" s="56"/>
      <c r="L205" s="18"/>
      <c r="M205" s="18"/>
      <c r="N205" s="18"/>
      <c r="O205" s="56"/>
      <c r="P205" s="114"/>
      <c r="Q205" s="18"/>
      <c r="R205" s="597"/>
      <c r="S205" s="597"/>
      <c r="T205" s="60"/>
      <c r="U205" s="22"/>
      <c r="V205" s="22"/>
      <c r="W205" s="22"/>
      <c r="X205" s="22"/>
      <c r="Y205" s="561"/>
      <c r="Z205" s="302"/>
      <c r="AA205" s="608"/>
      <c r="AB205" s="17"/>
      <c r="AC205" s="17"/>
    </row>
    <row r="206" spans="2:29" ht="6.75" customHeight="1" thickBot="1">
      <c r="B206" s="338"/>
      <c r="C206" s="573"/>
      <c r="D206" s="556"/>
      <c r="E206" s="56"/>
      <c r="F206" s="18"/>
      <c r="G206" s="18"/>
      <c r="H206" s="18"/>
      <c r="I206" s="18"/>
      <c r="J206" s="18"/>
      <c r="K206" s="56"/>
      <c r="L206" s="18"/>
      <c r="M206" s="18"/>
      <c r="N206" s="18"/>
      <c r="O206" s="56"/>
      <c r="P206" s="114"/>
      <c r="Q206" s="18"/>
      <c r="R206" s="597"/>
      <c r="S206" s="597"/>
      <c r="T206" s="219"/>
      <c r="U206" s="129"/>
      <c r="V206" s="129"/>
      <c r="W206" s="129"/>
      <c r="X206" s="129"/>
      <c r="Y206" s="609"/>
      <c r="Z206" s="338"/>
      <c r="AA206" s="610"/>
      <c r="AB206" s="17"/>
      <c r="AC206" s="17"/>
    </row>
    <row r="207" spans="2:29" ht="6.75" customHeight="1">
      <c r="B207" s="11"/>
      <c r="C207" s="41" t="s">
        <v>7</v>
      </c>
      <c r="D207" s="11"/>
      <c r="E207" s="348">
        <f aca="true" t="shared" si="4" ref="E207:Y207">SUM(E139:E172)</f>
        <v>3025141.9499999997</v>
      </c>
      <c r="F207" s="349">
        <f t="shared" si="4"/>
        <v>2012641.95</v>
      </c>
      <c r="G207" s="333">
        <f t="shared" si="4"/>
        <v>1012500</v>
      </c>
      <c r="H207" s="334">
        <f t="shared" si="4"/>
        <v>0</v>
      </c>
      <c r="I207" s="334">
        <f t="shared" si="4"/>
        <v>0</v>
      </c>
      <c r="J207" s="334">
        <f t="shared" si="4"/>
        <v>0</v>
      </c>
      <c r="K207" s="332">
        <f t="shared" si="4"/>
        <v>33529.82000000001</v>
      </c>
      <c r="L207" s="333">
        <f t="shared" si="4"/>
        <v>33529.82000000001</v>
      </c>
      <c r="M207" s="334">
        <f t="shared" si="4"/>
        <v>0</v>
      </c>
      <c r="N207" s="334">
        <f t="shared" si="4"/>
        <v>0</v>
      </c>
      <c r="O207" s="550">
        <f t="shared" si="4"/>
        <v>0</v>
      </c>
      <c r="P207" s="551">
        <f t="shared" si="4"/>
        <v>0</v>
      </c>
      <c r="Q207" s="334">
        <f t="shared" si="4"/>
        <v>0</v>
      </c>
      <c r="R207" s="334">
        <f t="shared" si="4"/>
        <v>0</v>
      </c>
      <c r="S207" s="365">
        <f t="shared" si="4"/>
        <v>0</v>
      </c>
      <c r="T207" s="603">
        <f t="shared" si="4"/>
        <v>2991612.1300000004</v>
      </c>
      <c r="U207" s="604">
        <f t="shared" si="4"/>
        <v>1979112.13</v>
      </c>
      <c r="V207" s="605">
        <f t="shared" si="4"/>
        <v>1012500</v>
      </c>
      <c r="W207" s="606">
        <f t="shared" si="4"/>
        <v>0</v>
      </c>
      <c r="X207" s="606">
        <f t="shared" si="4"/>
        <v>0</v>
      </c>
      <c r="Y207" s="607">
        <f t="shared" si="4"/>
        <v>0</v>
      </c>
      <c r="Z207" s="370"/>
      <c r="AA207" s="370"/>
      <c r="AB207" s="17"/>
      <c r="AC207" s="17"/>
    </row>
    <row r="208" spans="2:29" ht="6.75" customHeight="1">
      <c r="B208" s="11"/>
      <c r="C208" s="41" t="s">
        <v>8</v>
      </c>
      <c r="D208" s="11"/>
      <c r="E208" s="120"/>
      <c r="F208" s="131"/>
      <c r="G208" s="269"/>
      <c r="H208" s="131"/>
      <c r="I208" s="131"/>
      <c r="J208" s="131"/>
      <c r="K208" s="566"/>
      <c r="L208" s="269"/>
      <c r="M208" s="131"/>
      <c r="N208" s="131"/>
      <c r="O208" s="552"/>
      <c r="P208" s="553"/>
      <c r="Q208" s="131"/>
      <c r="R208" s="131"/>
      <c r="S208" s="218"/>
      <c r="T208" s="120"/>
      <c r="U208" s="131"/>
      <c r="V208" s="358"/>
      <c r="W208" s="227"/>
      <c r="X208" s="227"/>
      <c r="Y208" s="209"/>
      <c r="Z208" s="370"/>
      <c r="AA208" s="370"/>
      <c r="AB208" s="17"/>
      <c r="AC208" s="17"/>
    </row>
    <row r="209" spans="2:29" ht="6.75" customHeight="1" thickBot="1">
      <c r="B209" s="11"/>
      <c r="C209" s="41" t="s">
        <v>9</v>
      </c>
      <c r="D209" s="11"/>
      <c r="E209" s="354">
        <f>SUM(E207)</f>
        <v>3025141.9499999997</v>
      </c>
      <c r="F209" s="355">
        <f aca="true" t="shared" si="5" ref="F209:Y209">SUM(F207)</f>
        <v>2012641.95</v>
      </c>
      <c r="G209" s="357">
        <f t="shared" si="5"/>
        <v>1012500</v>
      </c>
      <c r="H209" s="356">
        <f>SUM(H207)</f>
        <v>0</v>
      </c>
      <c r="I209" s="356">
        <f>SUM(I207)</f>
        <v>0</v>
      </c>
      <c r="J209" s="356">
        <f t="shared" si="5"/>
        <v>0</v>
      </c>
      <c r="K209" s="417">
        <f t="shared" si="5"/>
        <v>33529.82000000001</v>
      </c>
      <c r="L209" s="357">
        <f t="shared" si="5"/>
        <v>33529.82000000001</v>
      </c>
      <c r="M209" s="356">
        <f t="shared" si="5"/>
        <v>0</v>
      </c>
      <c r="N209" s="356">
        <f t="shared" si="5"/>
        <v>0</v>
      </c>
      <c r="O209" s="554">
        <f t="shared" si="5"/>
        <v>0</v>
      </c>
      <c r="P209" s="555">
        <f t="shared" si="5"/>
        <v>0</v>
      </c>
      <c r="Q209" s="356">
        <f t="shared" si="5"/>
        <v>0</v>
      </c>
      <c r="R209" s="356">
        <f>SUM(R207)</f>
        <v>0</v>
      </c>
      <c r="S209" s="367">
        <f t="shared" si="5"/>
        <v>0</v>
      </c>
      <c r="T209" s="354">
        <f t="shared" si="5"/>
        <v>2991612.1300000004</v>
      </c>
      <c r="U209" s="355">
        <f t="shared" si="5"/>
        <v>1979112.13</v>
      </c>
      <c r="V209" s="359">
        <f t="shared" si="5"/>
        <v>1012500</v>
      </c>
      <c r="W209" s="564">
        <f>SUM(W207)</f>
        <v>0</v>
      </c>
      <c r="X209" s="564">
        <f>SUM(X207)</f>
        <v>0</v>
      </c>
      <c r="Y209" s="371">
        <f t="shared" si="5"/>
        <v>0</v>
      </c>
      <c r="Z209" s="370"/>
      <c r="AA209" s="370"/>
      <c r="AB209" s="17"/>
      <c r="AC209" s="17"/>
    </row>
    <row r="210" spans="2:29" ht="6.75" customHeight="1">
      <c r="B210" s="11"/>
      <c r="C210" s="7"/>
      <c r="D210" s="11"/>
      <c r="E210" s="12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1"/>
      <c r="W210" s="11"/>
      <c r="X210" s="11"/>
      <c r="Y210" s="11"/>
      <c r="Z210" s="11"/>
      <c r="AA210" s="11"/>
      <c r="AB210" s="17"/>
      <c r="AC210" s="17"/>
    </row>
    <row r="211" spans="2:29" ht="6.75" customHeight="1">
      <c r="B211" s="11"/>
      <c r="C211" s="7"/>
      <c r="D211" s="11"/>
      <c r="E211" s="12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1"/>
      <c r="W211" s="11"/>
      <c r="X211" s="11"/>
      <c r="Y211" s="11"/>
      <c r="Z211" s="11"/>
      <c r="AA211" s="11"/>
      <c r="AB211" s="17"/>
      <c r="AC211" s="17"/>
    </row>
    <row r="212" spans="2:29" ht="6.75" customHeight="1">
      <c r="B212" s="11"/>
      <c r="C212" s="42"/>
      <c r="D212" s="31"/>
      <c r="E212" s="12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28"/>
      <c r="U212" s="28"/>
      <c r="V212" s="31"/>
      <c r="W212" s="31"/>
      <c r="X212" s="31"/>
      <c r="Y212" s="31"/>
      <c r="Z212" s="31"/>
      <c r="AA212" s="31"/>
      <c r="AB212" s="17"/>
      <c r="AC212" s="17"/>
    </row>
    <row r="213" spans="2:29" ht="6.75" customHeight="1">
      <c r="B213" s="11"/>
      <c r="C213" s="637" t="s">
        <v>10</v>
      </c>
      <c r="D213" s="637"/>
      <c r="E213" s="637"/>
      <c r="F213" s="637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637" t="s">
        <v>23</v>
      </c>
      <c r="U213" s="637"/>
      <c r="V213" s="637"/>
      <c r="W213" s="637"/>
      <c r="X213" s="637"/>
      <c r="Y213" s="637"/>
      <c r="Z213" s="11"/>
      <c r="AA213" s="11"/>
      <c r="AB213" s="17"/>
      <c r="AC213" s="17"/>
    </row>
    <row r="214" spans="2:29" ht="6.75" customHeight="1">
      <c r="B214" s="11"/>
      <c r="C214" s="637" t="s">
        <v>118</v>
      </c>
      <c r="D214" s="637"/>
      <c r="E214" s="637"/>
      <c r="F214" s="637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637" t="s">
        <v>119</v>
      </c>
      <c r="U214" s="637"/>
      <c r="V214" s="637"/>
      <c r="W214" s="637"/>
      <c r="X214" s="637"/>
      <c r="Y214" s="637"/>
      <c r="Z214" s="11"/>
      <c r="AA214" s="11"/>
      <c r="AB214" s="17"/>
      <c r="AC214" s="17"/>
    </row>
    <row r="215" spans="2:29" ht="6.75" customHeight="1">
      <c r="B215" s="623" t="s">
        <v>0</v>
      </c>
      <c r="C215" s="623"/>
      <c r="D215" s="623"/>
      <c r="E215" s="623"/>
      <c r="F215" s="623"/>
      <c r="G215" s="623"/>
      <c r="H215" s="623"/>
      <c r="I215" s="623"/>
      <c r="J215" s="623"/>
      <c r="K215" s="623"/>
      <c r="L215" s="623"/>
      <c r="M215" s="623"/>
      <c r="N215" s="623"/>
      <c r="O215" s="623"/>
      <c r="P215" s="623"/>
      <c r="Q215" s="623"/>
      <c r="R215" s="623"/>
      <c r="S215" s="623"/>
      <c r="T215" s="623"/>
      <c r="U215" s="623"/>
      <c r="V215" s="623"/>
      <c r="W215" s="623"/>
      <c r="X215" s="623"/>
      <c r="Y215" s="623"/>
      <c r="Z215" s="623"/>
      <c r="AA215" s="623"/>
      <c r="AB215" s="17"/>
      <c r="AC215" s="17"/>
    </row>
    <row r="216" spans="2:29" ht="9.75" customHeight="1">
      <c r="B216" s="623" t="s">
        <v>398</v>
      </c>
      <c r="C216" s="623"/>
      <c r="D216" s="623"/>
      <c r="E216" s="623"/>
      <c r="F216" s="623"/>
      <c r="G216" s="623"/>
      <c r="H216" s="623"/>
      <c r="I216" s="623"/>
      <c r="J216" s="623"/>
      <c r="K216" s="623"/>
      <c r="L216" s="623"/>
      <c r="M216" s="623"/>
      <c r="N216" s="623"/>
      <c r="O216" s="623"/>
      <c r="P216" s="623"/>
      <c r="Q216" s="623"/>
      <c r="R216" s="623"/>
      <c r="S216" s="623"/>
      <c r="T216" s="623"/>
      <c r="U216" s="623"/>
      <c r="V216" s="623"/>
      <c r="W216" s="623"/>
      <c r="X216" s="623"/>
      <c r="Y216" s="623"/>
      <c r="Z216" s="623"/>
      <c r="AA216" s="623"/>
      <c r="AB216" s="17"/>
      <c r="AC216" s="17"/>
    </row>
    <row r="217" spans="2:29" ht="9.75" customHeight="1">
      <c r="B217" s="623" t="s">
        <v>511</v>
      </c>
      <c r="C217" s="623"/>
      <c r="D217" s="623"/>
      <c r="E217" s="623"/>
      <c r="F217" s="623"/>
      <c r="G217" s="623"/>
      <c r="H217" s="623"/>
      <c r="I217" s="623"/>
      <c r="J217" s="623"/>
      <c r="K217" s="623"/>
      <c r="L217" s="623"/>
      <c r="M217" s="623"/>
      <c r="N217" s="623"/>
      <c r="O217" s="623"/>
      <c r="P217" s="623"/>
      <c r="Q217" s="623"/>
      <c r="R217" s="623"/>
      <c r="S217" s="623"/>
      <c r="T217" s="623"/>
      <c r="U217" s="623"/>
      <c r="V217" s="623"/>
      <c r="W217" s="623"/>
      <c r="X217" s="623"/>
      <c r="Y217" s="623"/>
      <c r="Z217" s="623"/>
      <c r="AA217" s="623"/>
      <c r="AB217" s="16"/>
      <c r="AC217" s="16"/>
    </row>
    <row r="218" spans="2:29" ht="9.75" customHeight="1">
      <c r="B218" s="9" t="s">
        <v>50</v>
      </c>
      <c r="C218" s="7"/>
      <c r="D218" s="4"/>
      <c r="E218" s="5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4"/>
      <c r="W218" s="4"/>
      <c r="X218" s="4"/>
      <c r="Y218" s="4"/>
      <c r="Z218" s="4"/>
      <c r="AA218" s="4"/>
      <c r="AB218" s="134"/>
      <c r="AC218" s="29"/>
    </row>
    <row r="219" spans="2:29" ht="6" customHeight="1">
      <c r="B219" s="9" t="s">
        <v>51</v>
      </c>
      <c r="C219" s="7"/>
      <c r="D219" s="4"/>
      <c r="E219" s="5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4"/>
      <c r="W219" s="4"/>
      <c r="X219" s="4"/>
      <c r="Y219" s="4"/>
      <c r="Z219" s="4"/>
      <c r="AA219" s="4"/>
      <c r="AB219" s="134"/>
      <c r="AC219" s="29"/>
    </row>
    <row r="220" spans="2:29" ht="9.75" customHeight="1" thickBot="1">
      <c r="B220" s="80" t="s">
        <v>117</v>
      </c>
      <c r="C220" s="39"/>
      <c r="D220" s="11"/>
      <c r="E220" s="12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1"/>
      <c r="W220" s="11"/>
      <c r="X220" s="11"/>
      <c r="Y220" s="11"/>
      <c r="Z220" s="11"/>
      <c r="AA220" s="11"/>
      <c r="AB220" s="29"/>
      <c r="AC220" s="29"/>
    </row>
    <row r="221" spans="2:29" ht="9.75" customHeight="1">
      <c r="B221" s="82"/>
      <c r="C221" s="83"/>
      <c r="D221" s="84"/>
      <c r="E221" s="61"/>
      <c r="F221" s="62"/>
      <c r="G221" s="62"/>
      <c r="H221" s="62"/>
      <c r="I221" s="62"/>
      <c r="J221" s="62"/>
      <c r="K221" s="68"/>
      <c r="L221" s="62"/>
      <c r="M221" s="62"/>
      <c r="N221" s="62"/>
      <c r="O221" s="68"/>
      <c r="P221" s="62"/>
      <c r="Q221" s="62"/>
      <c r="R221" s="62"/>
      <c r="S221" s="62"/>
      <c r="T221" s="62"/>
      <c r="U221" s="62"/>
      <c r="V221" s="63"/>
      <c r="W221" s="63"/>
      <c r="X221" s="63"/>
      <c r="Y221" s="63"/>
      <c r="Z221" s="654" t="s">
        <v>1</v>
      </c>
      <c r="AA221" s="655"/>
      <c r="AB221" s="29"/>
      <c r="AC221" s="29"/>
    </row>
    <row r="222" spans="2:29" ht="9.75" customHeight="1" thickBot="1">
      <c r="B222" s="630" t="s">
        <v>69</v>
      </c>
      <c r="C222" s="631"/>
      <c r="D222" s="632"/>
      <c r="E222" s="638" t="s">
        <v>12</v>
      </c>
      <c r="F222" s="639"/>
      <c r="G222" s="639"/>
      <c r="H222" s="639"/>
      <c r="I222" s="639"/>
      <c r="J222" s="639"/>
      <c r="K222" s="638" t="s">
        <v>13</v>
      </c>
      <c r="L222" s="639"/>
      <c r="M222" s="639"/>
      <c r="N222" s="639"/>
      <c r="O222" s="638" t="s">
        <v>14</v>
      </c>
      <c r="P222" s="639"/>
      <c r="Q222" s="639"/>
      <c r="R222" s="639"/>
      <c r="S222" s="639"/>
      <c r="T222" s="639" t="s">
        <v>15</v>
      </c>
      <c r="U222" s="639"/>
      <c r="V222" s="639"/>
      <c r="W222" s="639"/>
      <c r="X222" s="639"/>
      <c r="Y222" s="639"/>
      <c r="Z222" s="656"/>
      <c r="AA222" s="657"/>
      <c r="AB222" s="29"/>
      <c r="AC222" s="29"/>
    </row>
    <row r="223" spans="2:29" ht="9.75" customHeight="1" thickBot="1">
      <c r="B223" s="64"/>
      <c r="C223" s="85"/>
      <c r="D223" s="86"/>
      <c r="E223" s="64"/>
      <c r="F223" s="65"/>
      <c r="G223" s="66"/>
      <c r="H223" s="66"/>
      <c r="I223" s="66"/>
      <c r="J223" s="66"/>
      <c r="K223" s="69"/>
      <c r="L223" s="66"/>
      <c r="M223" s="66"/>
      <c r="N223" s="66"/>
      <c r="O223" s="69"/>
      <c r="P223" s="66"/>
      <c r="Q223" s="66"/>
      <c r="R223" s="66"/>
      <c r="S223" s="66"/>
      <c r="T223" s="66"/>
      <c r="U223" s="66"/>
      <c r="V223" s="67"/>
      <c r="W223" s="67"/>
      <c r="X223" s="67"/>
      <c r="Y223" s="67"/>
      <c r="Z223" s="633" t="s">
        <v>2</v>
      </c>
      <c r="AA223" s="634"/>
      <c r="AB223" s="29"/>
      <c r="AC223" s="29"/>
    </row>
    <row r="224" spans="2:29" ht="9.75" customHeight="1">
      <c r="B224" s="87"/>
      <c r="C224" s="88"/>
      <c r="D224" s="89"/>
      <c r="E224" s="240"/>
      <c r="F224" s="276" t="s">
        <v>44</v>
      </c>
      <c r="G224" s="673" t="s">
        <v>502</v>
      </c>
      <c r="H224" s="626" t="s">
        <v>495</v>
      </c>
      <c r="I224" s="626" t="s">
        <v>449</v>
      </c>
      <c r="J224" s="628" t="s">
        <v>120</v>
      </c>
      <c r="K224" s="240"/>
      <c r="L224" s="276" t="s">
        <v>44</v>
      </c>
      <c r="M224" s="673" t="s">
        <v>502</v>
      </c>
      <c r="N224" s="241" t="s">
        <v>120</v>
      </c>
      <c r="O224" s="240"/>
      <c r="P224" s="276" t="s">
        <v>44</v>
      </c>
      <c r="Q224" s="673" t="s">
        <v>502</v>
      </c>
      <c r="R224" s="626" t="s">
        <v>495</v>
      </c>
      <c r="S224" s="241" t="s">
        <v>120</v>
      </c>
      <c r="T224" s="240"/>
      <c r="U224" s="276" t="s">
        <v>44</v>
      </c>
      <c r="V224" s="673" t="s">
        <v>502</v>
      </c>
      <c r="W224" s="626" t="s">
        <v>495</v>
      </c>
      <c r="X224" s="626" t="s">
        <v>449</v>
      </c>
      <c r="Y224" s="628" t="s">
        <v>120</v>
      </c>
      <c r="Z224" s="113" t="s">
        <v>39</v>
      </c>
      <c r="AA224" s="72" t="s">
        <v>48</v>
      </c>
      <c r="AB224" s="134"/>
      <c r="AC224" s="29"/>
    </row>
    <row r="225" spans="2:29" ht="9.75" customHeight="1" thickBot="1">
      <c r="B225" s="90" t="s">
        <v>3</v>
      </c>
      <c r="C225" s="91" t="s">
        <v>4</v>
      </c>
      <c r="D225" s="92" t="s">
        <v>5</v>
      </c>
      <c r="E225" s="242" t="s">
        <v>16</v>
      </c>
      <c r="F225" s="277" t="s">
        <v>45</v>
      </c>
      <c r="G225" s="674"/>
      <c r="H225" s="627"/>
      <c r="I225" s="627"/>
      <c r="J225" s="629"/>
      <c r="K225" s="242" t="s">
        <v>16</v>
      </c>
      <c r="L225" s="277" t="s">
        <v>45</v>
      </c>
      <c r="M225" s="674"/>
      <c r="N225" s="243"/>
      <c r="O225" s="242" t="s">
        <v>16</v>
      </c>
      <c r="P225" s="277" t="s">
        <v>45</v>
      </c>
      <c r="Q225" s="674"/>
      <c r="R225" s="627"/>
      <c r="S225" s="243"/>
      <c r="T225" s="242" t="s">
        <v>16</v>
      </c>
      <c r="U225" s="277" t="s">
        <v>45</v>
      </c>
      <c r="V225" s="674"/>
      <c r="W225" s="627"/>
      <c r="X225" s="627"/>
      <c r="Y225" s="629"/>
      <c r="Z225" s="73" t="s">
        <v>40</v>
      </c>
      <c r="AA225" s="73" t="s">
        <v>49</v>
      </c>
      <c r="AB225" s="134"/>
      <c r="AC225" s="29"/>
    </row>
    <row r="226" spans="2:29" ht="9.75" customHeight="1">
      <c r="B226" s="658" t="s">
        <v>73</v>
      </c>
      <c r="C226" s="659"/>
      <c r="D226" s="660"/>
      <c r="E226" s="123"/>
      <c r="F226" s="124"/>
      <c r="G226" s="124"/>
      <c r="H226" s="124"/>
      <c r="I226" s="124"/>
      <c r="J226" s="124"/>
      <c r="K226" s="123"/>
      <c r="L226" s="124"/>
      <c r="M226" s="124"/>
      <c r="N226" s="124"/>
      <c r="O226" s="123"/>
      <c r="P226" s="205"/>
      <c r="Q226" s="124"/>
      <c r="R226" s="599"/>
      <c r="S226" s="125"/>
      <c r="T226" s="205"/>
      <c r="U226" s="124"/>
      <c r="V226" s="124"/>
      <c r="W226" s="124"/>
      <c r="X226" s="124"/>
      <c r="Y226" s="124"/>
      <c r="Z226" s="378"/>
      <c r="AA226" s="379"/>
      <c r="AB226" s="134"/>
      <c r="AC226" s="29"/>
    </row>
    <row r="227" spans="2:29" ht="9.75" customHeight="1">
      <c r="B227" s="118"/>
      <c r="C227" s="40" t="s">
        <v>37</v>
      </c>
      <c r="D227" s="121"/>
      <c r="E227" s="126"/>
      <c r="F227" s="38"/>
      <c r="G227" s="38"/>
      <c r="H227" s="38"/>
      <c r="I227" s="38"/>
      <c r="J227" s="38"/>
      <c r="K227" s="126"/>
      <c r="L227" s="38"/>
      <c r="M227" s="38"/>
      <c r="N227" s="38"/>
      <c r="O227" s="126"/>
      <c r="P227" s="206"/>
      <c r="Q227" s="38"/>
      <c r="R227" s="600"/>
      <c r="S227" s="127"/>
      <c r="T227" s="206"/>
      <c r="U227" s="38"/>
      <c r="V227" s="38"/>
      <c r="W227" s="38"/>
      <c r="X227" s="38"/>
      <c r="Y227" s="38"/>
      <c r="Z227" s="380"/>
      <c r="AA227" s="381"/>
      <c r="AB227" s="134"/>
      <c r="AC227" s="29"/>
    </row>
    <row r="228" spans="2:29" ht="9.75" customHeight="1">
      <c r="B228" s="624" t="s">
        <v>170</v>
      </c>
      <c r="C228" s="635" t="s">
        <v>171</v>
      </c>
      <c r="D228" s="99" t="s">
        <v>41</v>
      </c>
      <c r="E228" s="56">
        <f>SUM(F228:J228)</f>
        <v>4508573.35</v>
      </c>
      <c r="F228" s="18">
        <v>4508573.35</v>
      </c>
      <c r="G228" s="130">
        <v>0</v>
      </c>
      <c r="H228" s="130">
        <v>0</v>
      </c>
      <c r="I228" s="130">
        <v>0</v>
      </c>
      <c r="J228" s="130">
        <v>0</v>
      </c>
      <c r="K228" s="56"/>
      <c r="L228" s="18"/>
      <c r="M228" s="119"/>
      <c r="N228" s="119"/>
      <c r="O228" s="56"/>
      <c r="P228" s="114"/>
      <c r="Q228" s="18"/>
      <c r="R228" s="597"/>
      <c r="S228" s="116"/>
      <c r="T228" s="207">
        <f>SUM(U228:Y228)</f>
        <v>4508573.35</v>
      </c>
      <c r="U228" s="22">
        <f>SUM(F228-L228)</f>
        <v>4508573.35</v>
      </c>
      <c r="V228" s="130">
        <f>SUM(G228)</f>
        <v>0</v>
      </c>
      <c r="W228" s="130">
        <v>0</v>
      </c>
      <c r="X228" s="130">
        <v>0</v>
      </c>
      <c r="Y228" s="130">
        <f>SUM(J228)</f>
        <v>0</v>
      </c>
      <c r="Z228" s="336" t="s">
        <v>172</v>
      </c>
      <c r="AA228" s="641" t="s">
        <v>114</v>
      </c>
      <c r="AB228" s="134"/>
      <c r="AC228" s="29"/>
    </row>
    <row r="229" spans="2:29" ht="9.75" customHeight="1">
      <c r="B229" s="624"/>
      <c r="C229" s="635"/>
      <c r="D229" s="115" t="s">
        <v>28</v>
      </c>
      <c r="E229" s="56"/>
      <c r="F229" s="18"/>
      <c r="G229" s="18"/>
      <c r="H229" s="18"/>
      <c r="I229" s="18"/>
      <c r="J229" s="18"/>
      <c r="K229" s="57"/>
      <c r="L229" s="21"/>
      <c r="M229" s="21"/>
      <c r="N229" s="21"/>
      <c r="O229" s="56"/>
      <c r="P229" s="114"/>
      <c r="Q229" s="18"/>
      <c r="R229" s="597"/>
      <c r="S229" s="116"/>
      <c r="T229" s="114"/>
      <c r="U229" s="18"/>
      <c r="V229" s="30"/>
      <c r="W229" s="30"/>
      <c r="X229" s="30"/>
      <c r="Y229" s="30"/>
      <c r="Z229" s="336"/>
      <c r="AA229" s="641"/>
      <c r="AB229" s="134"/>
      <c r="AC229" s="29"/>
    </row>
    <row r="230" spans="2:29" ht="9.75" customHeight="1">
      <c r="B230" s="658" t="s">
        <v>74</v>
      </c>
      <c r="C230" s="659"/>
      <c r="D230" s="660"/>
      <c r="E230" s="126"/>
      <c r="F230" s="38"/>
      <c r="G230" s="38"/>
      <c r="H230" s="38"/>
      <c r="I230" s="38"/>
      <c r="J230" s="38"/>
      <c r="K230" s="126"/>
      <c r="L230" s="38"/>
      <c r="M230" s="38"/>
      <c r="N230" s="38"/>
      <c r="O230" s="126"/>
      <c r="P230" s="38"/>
      <c r="Q230" s="38"/>
      <c r="R230" s="600"/>
      <c r="S230" s="127"/>
      <c r="T230" s="206"/>
      <c r="U230" s="38"/>
      <c r="V230" s="38"/>
      <c r="W230" s="38"/>
      <c r="X230" s="38"/>
      <c r="Y230" s="38"/>
      <c r="Z230" s="380"/>
      <c r="AA230" s="386"/>
      <c r="AB230" s="34"/>
      <c r="AC230" s="29"/>
    </row>
    <row r="231" spans="2:29" ht="9.75" customHeight="1">
      <c r="B231" s="270"/>
      <c r="C231" s="40" t="s">
        <v>37</v>
      </c>
      <c r="D231" s="271"/>
      <c r="E231" s="126"/>
      <c r="F231" s="38"/>
      <c r="G231" s="38"/>
      <c r="H231" s="38"/>
      <c r="I231" s="38"/>
      <c r="J231" s="38"/>
      <c r="K231" s="126"/>
      <c r="L231" s="38"/>
      <c r="M231" s="38"/>
      <c r="N231" s="38"/>
      <c r="O231" s="126"/>
      <c r="P231" s="206"/>
      <c r="Q231" s="38"/>
      <c r="R231" s="600"/>
      <c r="S231" s="127"/>
      <c r="T231" s="206"/>
      <c r="U231" s="38"/>
      <c r="V231" s="38"/>
      <c r="W231" s="38"/>
      <c r="X231" s="38"/>
      <c r="Y231" s="38"/>
      <c r="Z231" s="380"/>
      <c r="AA231" s="386"/>
      <c r="AB231" s="34"/>
      <c r="AC231" s="29"/>
    </row>
    <row r="232" spans="2:29" ht="9.75" customHeight="1">
      <c r="B232" s="624" t="s">
        <v>173</v>
      </c>
      <c r="C232" s="635" t="s">
        <v>101</v>
      </c>
      <c r="D232" s="99" t="s">
        <v>17</v>
      </c>
      <c r="E232" s="56">
        <f>SUM(F232:J232)</f>
        <v>300000</v>
      </c>
      <c r="F232" s="18">
        <v>300000</v>
      </c>
      <c r="G232" s="130">
        <v>0</v>
      </c>
      <c r="H232" s="130">
        <v>0</v>
      </c>
      <c r="I232" s="130">
        <v>0</v>
      </c>
      <c r="J232" s="130">
        <v>0</v>
      </c>
      <c r="K232" s="56">
        <f>SUM(L232:N232)</f>
        <v>849.34</v>
      </c>
      <c r="L232" s="18">
        <v>849.34</v>
      </c>
      <c r="M232" s="119"/>
      <c r="N232" s="119"/>
      <c r="O232" s="56"/>
      <c r="P232" s="114"/>
      <c r="Q232" s="18"/>
      <c r="R232" s="597"/>
      <c r="S232" s="116"/>
      <c r="T232" s="391">
        <f>SUM(U232:Y232)</f>
        <v>299150.66</v>
      </c>
      <c r="U232" s="235">
        <f>SUM(F232-L232)</f>
        <v>299150.66</v>
      </c>
      <c r="V232" s="130">
        <f>SUM(G232)</f>
        <v>0</v>
      </c>
      <c r="W232" s="130">
        <v>0</v>
      </c>
      <c r="X232" s="130">
        <v>0</v>
      </c>
      <c r="Y232" s="130">
        <f>SUM(J232)</f>
        <v>0</v>
      </c>
      <c r="Z232" s="336" t="s">
        <v>184</v>
      </c>
      <c r="AA232" s="642" t="s">
        <v>114</v>
      </c>
      <c r="AB232" s="34"/>
      <c r="AC232" s="29"/>
    </row>
    <row r="233" spans="2:29" ht="12.75" customHeight="1">
      <c r="B233" s="624"/>
      <c r="C233" s="635"/>
      <c r="D233" s="99" t="s">
        <v>33</v>
      </c>
      <c r="E233" s="60"/>
      <c r="F233" s="22"/>
      <c r="G233" s="22"/>
      <c r="H233" s="22"/>
      <c r="I233" s="22"/>
      <c r="J233" s="22"/>
      <c r="K233" s="60"/>
      <c r="L233" s="22"/>
      <c r="M233" s="22"/>
      <c r="N233" s="22"/>
      <c r="O233" s="60"/>
      <c r="P233" s="207"/>
      <c r="Q233" s="22"/>
      <c r="R233" s="561"/>
      <c r="S233" s="128"/>
      <c r="T233" s="114"/>
      <c r="U233" s="18"/>
      <c r="V233" s="30"/>
      <c r="W233" s="30"/>
      <c r="X233" s="30"/>
      <c r="Y233" s="30"/>
      <c r="Z233" s="336" t="s">
        <v>185</v>
      </c>
      <c r="AA233" s="642"/>
      <c r="AB233" s="34"/>
      <c r="AC233" s="29"/>
    </row>
    <row r="234" spans="2:29" ht="9.75" customHeight="1">
      <c r="B234" s="624" t="s">
        <v>174</v>
      </c>
      <c r="C234" s="635" t="s">
        <v>101</v>
      </c>
      <c r="D234" s="99" t="s">
        <v>47</v>
      </c>
      <c r="E234" s="56">
        <f>SUM(F234:J234)</f>
        <v>512605.64</v>
      </c>
      <c r="F234" s="18">
        <v>512605.64</v>
      </c>
      <c r="G234" s="130">
        <v>0</v>
      </c>
      <c r="H234" s="130">
        <v>0</v>
      </c>
      <c r="I234" s="130">
        <v>0</v>
      </c>
      <c r="J234" s="130">
        <v>0</v>
      </c>
      <c r="K234" s="56">
        <f>SUM(L234:N234)</f>
        <v>1104.59</v>
      </c>
      <c r="L234" s="18">
        <v>1104.59</v>
      </c>
      <c r="M234" s="119"/>
      <c r="N234" s="119"/>
      <c r="O234" s="56"/>
      <c r="P234" s="114"/>
      <c r="Q234" s="18"/>
      <c r="R234" s="597"/>
      <c r="S234" s="116"/>
      <c r="T234" s="391">
        <f>SUM(U234:Y234)</f>
        <v>511501.05</v>
      </c>
      <c r="U234" s="235">
        <f>SUM(F234-L234)</f>
        <v>511501.05</v>
      </c>
      <c r="V234" s="130">
        <f>SUM(G234)</f>
        <v>0</v>
      </c>
      <c r="W234" s="130">
        <v>0</v>
      </c>
      <c r="X234" s="130">
        <v>0</v>
      </c>
      <c r="Y234" s="130">
        <f>SUM(J234)</f>
        <v>0</v>
      </c>
      <c r="Z234" s="336" t="s">
        <v>184</v>
      </c>
      <c r="AA234" s="642" t="s">
        <v>114</v>
      </c>
      <c r="AB234" s="34"/>
      <c r="AC234" s="29"/>
    </row>
    <row r="235" spans="2:29" ht="12.75" customHeight="1">
      <c r="B235" s="624"/>
      <c r="C235" s="635"/>
      <c r="D235" s="99" t="s">
        <v>6</v>
      </c>
      <c r="E235" s="60"/>
      <c r="F235" s="22"/>
      <c r="G235" s="22"/>
      <c r="H235" s="22"/>
      <c r="I235" s="22"/>
      <c r="J235" s="22"/>
      <c r="K235" s="60"/>
      <c r="L235" s="22"/>
      <c r="M235" s="22"/>
      <c r="N235" s="22"/>
      <c r="O235" s="60"/>
      <c r="P235" s="207"/>
      <c r="Q235" s="22"/>
      <c r="R235" s="561"/>
      <c r="S235" s="128"/>
      <c r="T235" s="114"/>
      <c r="U235" s="18"/>
      <c r="V235" s="30"/>
      <c r="W235" s="30"/>
      <c r="X235" s="30"/>
      <c r="Y235" s="30"/>
      <c r="Z235" s="336" t="s">
        <v>185</v>
      </c>
      <c r="AA235" s="642"/>
      <c r="AB235" s="34"/>
      <c r="AC235" s="29"/>
    </row>
    <row r="236" spans="2:29" ht="9.75" customHeight="1">
      <c r="B236" s="624" t="s">
        <v>175</v>
      </c>
      <c r="C236" s="635" t="s">
        <v>101</v>
      </c>
      <c r="D236" s="99" t="s">
        <v>20</v>
      </c>
      <c r="E236" s="56">
        <f>SUM(F236:J236)</f>
        <v>512605.64</v>
      </c>
      <c r="F236" s="18">
        <v>512605.64</v>
      </c>
      <c r="G236" s="130">
        <v>0</v>
      </c>
      <c r="H236" s="130">
        <v>0</v>
      </c>
      <c r="I236" s="130">
        <v>0</v>
      </c>
      <c r="J236" s="130">
        <v>0</v>
      </c>
      <c r="K236" s="56">
        <f>SUM(L236:N236)</f>
        <v>302.92</v>
      </c>
      <c r="L236" s="18">
        <v>302.92</v>
      </c>
      <c r="M236" s="119"/>
      <c r="N236" s="119"/>
      <c r="O236" s="56"/>
      <c r="P236" s="114"/>
      <c r="Q236" s="18"/>
      <c r="R236" s="597"/>
      <c r="S236" s="116"/>
      <c r="T236" s="391">
        <f>SUM(U236:Y236)</f>
        <v>512302.72000000003</v>
      </c>
      <c r="U236" s="235">
        <f>SUM(F236-L236)</f>
        <v>512302.72000000003</v>
      </c>
      <c r="V236" s="130">
        <f>SUM(G236)</f>
        <v>0</v>
      </c>
      <c r="W236" s="130">
        <v>0</v>
      </c>
      <c r="X236" s="130">
        <v>0</v>
      </c>
      <c r="Y236" s="130">
        <f>SUM(J236)</f>
        <v>0</v>
      </c>
      <c r="Z236" s="336" t="s">
        <v>184</v>
      </c>
      <c r="AA236" s="642" t="s">
        <v>114</v>
      </c>
      <c r="AB236" s="34"/>
      <c r="AC236" s="29"/>
    </row>
    <row r="237" spans="2:29" ht="10.5" customHeight="1">
      <c r="B237" s="624"/>
      <c r="C237" s="635"/>
      <c r="D237" s="99" t="s">
        <v>27</v>
      </c>
      <c r="E237" s="60"/>
      <c r="F237" s="22"/>
      <c r="G237" s="22"/>
      <c r="H237" s="22"/>
      <c r="I237" s="22"/>
      <c r="J237" s="22"/>
      <c r="K237" s="60"/>
      <c r="L237" s="22"/>
      <c r="M237" s="22"/>
      <c r="N237" s="22"/>
      <c r="O237" s="60"/>
      <c r="P237" s="207"/>
      <c r="Q237" s="22"/>
      <c r="R237" s="561"/>
      <c r="S237" s="128"/>
      <c r="T237" s="114"/>
      <c r="U237" s="18"/>
      <c r="V237" s="30"/>
      <c r="W237" s="30"/>
      <c r="X237" s="30"/>
      <c r="Y237" s="30"/>
      <c r="Z237" s="336" t="s">
        <v>185</v>
      </c>
      <c r="AA237" s="642"/>
      <c r="AB237" s="32"/>
      <c r="AC237" s="17"/>
    </row>
    <row r="238" spans="2:29" ht="6.75" customHeight="1">
      <c r="B238" s="624" t="s">
        <v>176</v>
      </c>
      <c r="C238" s="635" t="s">
        <v>101</v>
      </c>
      <c r="D238" s="99" t="s">
        <v>81</v>
      </c>
      <c r="E238" s="56">
        <f>SUM(F238:J238)</f>
        <v>512605.64</v>
      </c>
      <c r="F238" s="18">
        <v>512605.64</v>
      </c>
      <c r="G238" s="130">
        <v>0</v>
      </c>
      <c r="H238" s="130">
        <v>0</v>
      </c>
      <c r="I238" s="130">
        <v>0</v>
      </c>
      <c r="J238" s="130">
        <v>0</v>
      </c>
      <c r="K238" s="56"/>
      <c r="L238" s="18"/>
      <c r="M238" s="119"/>
      <c r="N238" s="119"/>
      <c r="O238" s="56">
        <f>SUM(P238:S238)</f>
        <v>61500</v>
      </c>
      <c r="P238" s="114"/>
      <c r="Q238" s="18">
        <v>61500</v>
      </c>
      <c r="R238" s="597"/>
      <c r="S238" s="116"/>
      <c r="T238" s="391">
        <f>SUM(U238:Y238)</f>
        <v>574105.64</v>
      </c>
      <c r="U238" s="235">
        <f>SUM(F238-L238)</f>
        <v>512605.64</v>
      </c>
      <c r="V238" s="235">
        <f>SUM(G238+Q238)</f>
        <v>61500</v>
      </c>
      <c r="W238" s="130">
        <v>0</v>
      </c>
      <c r="X238" s="130">
        <v>0</v>
      </c>
      <c r="Y238" s="130">
        <f>SUM(J238)</f>
        <v>0</v>
      </c>
      <c r="Z238" s="336" t="s">
        <v>184</v>
      </c>
      <c r="AA238" s="642" t="s">
        <v>114</v>
      </c>
      <c r="AB238" s="32"/>
      <c r="AC238" s="17"/>
    </row>
    <row r="239" spans="2:29" ht="12" customHeight="1">
      <c r="B239" s="624"/>
      <c r="C239" s="635"/>
      <c r="D239" s="99" t="s">
        <v>34</v>
      </c>
      <c r="E239" s="60"/>
      <c r="F239" s="22"/>
      <c r="G239" s="22"/>
      <c r="H239" s="22"/>
      <c r="I239" s="22"/>
      <c r="J239" s="22"/>
      <c r="K239" s="60"/>
      <c r="L239" s="22"/>
      <c r="M239" s="22"/>
      <c r="N239" s="22"/>
      <c r="O239" s="60"/>
      <c r="P239" s="207"/>
      <c r="Q239" s="22"/>
      <c r="R239" s="561"/>
      <c r="S239" s="128"/>
      <c r="T239" s="114"/>
      <c r="U239" s="18"/>
      <c r="V239" s="30"/>
      <c r="W239" s="30"/>
      <c r="X239" s="30"/>
      <c r="Y239" s="30"/>
      <c r="Z239" s="336" t="s">
        <v>185</v>
      </c>
      <c r="AA239" s="642"/>
      <c r="AB239" s="32"/>
      <c r="AC239" s="29"/>
    </row>
    <row r="240" spans="2:29" ht="9.75" customHeight="1">
      <c r="B240" s="624" t="s">
        <v>177</v>
      </c>
      <c r="C240" s="635" t="s">
        <v>101</v>
      </c>
      <c r="D240" s="99" t="s">
        <v>444</v>
      </c>
      <c r="E240" s="56">
        <f>SUM(F240:J240)</f>
        <v>256302.82</v>
      </c>
      <c r="F240" s="18">
        <v>256302.82</v>
      </c>
      <c r="G240" s="130">
        <v>0</v>
      </c>
      <c r="H240" s="130">
        <v>0</v>
      </c>
      <c r="I240" s="130">
        <v>0</v>
      </c>
      <c r="J240" s="130">
        <v>0</v>
      </c>
      <c r="K240" s="56">
        <f>SUM(L240:N240)</f>
        <v>6000</v>
      </c>
      <c r="L240" s="18">
        <v>6000</v>
      </c>
      <c r="M240" s="119"/>
      <c r="N240" s="119"/>
      <c r="O240" s="56"/>
      <c r="P240" s="114"/>
      <c r="Q240" s="18"/>
      <c r="R240" s="597"/>
      <c r="S240" s="116"/>
      <c r="T240" s="391">
        <f>SUM(U240:Y240)</f>
        <v>250302.82</v>
      </c>
      <c r="U240" s="235">
        <f>SUM(F240-L240)</f>
        <v>250302.82</v>
      </c>
      <c r="V240" s="130">
        <f>SUM(G240)</f>
        <v>0</v>
      </c>
      <c r="W240" s="130">
        <v>0</v>
      </c>
      <c r="X240" s="130">
        <v>0</v>
      </c>
      <c r="Y240" s="130">
        <f>SUM(J240)</f>
        <v>0</v>
      </c>
      <c r="Z240" s="336" t="s">
        <v>184</v>
      </c>
      <c r="AA240" s="642" t="s">
        <v>114</v>
      </c>
      <c r="AB240" s="32"/>
      <c r="AC240" s="17"/>
    </row>
    <row r="241" spans="2:29" ht="13.5" customHeight="1">
      <c r="B241" s="624"/>
      <c r="C241" s="635"/>
      <c r="D241" s="99" t="s">
        <v>31</v>
      </c>
      <c r="E241" s="60"/>
      <c r="F241" s="22"/>
      <c r="G241" s="22"/>
      <c r="H241" s="22"/>
      <c r="I241" s="22"/>
      <c r="J241" s="22"/>
      <c r="K241" s="60"/>
      <c r="L241" s="22"/>
      <c r="M241" s="22"/>
      <c r="N241" s="22"/>
      <c r="O241" s="60"/>
      <c r="P241" s="207"/>
      <c r="Q241" s="22"/>
      <c r="R241" s="561"/>
      <c r="S241" s="128"/>
      <c r="T241" s="114"/>
      <c r="U241" s="18"/>
      <c r="V241" s="30"/>
      <c r="W241" s="30"/>
      <c r="X241" s="30"/>
      <c r="Y241" s="30"/>
      <c r="Z241" s="336" t="s">
        <v>185</v>
      </c>
      <c r="AA241" s="642"/>
      <c r="AB241" s="32"/>
      <c r="AC241" s="17"/>
    </row>
    <row r="242" spans="2:29" ht="9.75" customHeight="1">
      <c r="B242" s="624" t="s">
        <v>178</v>
      </c>
      <c r="C242" s="635" t="s">
        <v>101</v>
      </c>
      <c r="D242" s="99" t="s">
        <v>19</v>
      </c>
      <c r="E242" s="56">
        <f>SUM(F242:J242)</f>
        <v>512000</v>
      </c>
      <c r="F242" s="18">
        <v>512000</v>
      </c>
      <c r="G242" s="130">
        <v>0</v>
      </c>
      <c r="H242" s="130">
        <v>0</v>
      </c>
      <c r="I242" s="130">
        <v>0</v>
      </c>
      <c r="J242" s="130">
        <v>0</v>
      </c>
      <c r="K242" s="56">
        <f>SUM(L242:N242)</f>
        <v>0.05</v>
      </c>
      <c r="L242" s="18">
        <v>0.05</v>
      </c>
      <c r="M242" s="119"/>
      <c r="N242" s="119"/>
      <c r="O242" s="56"/>
      <c r="P242" s="114"/>
      <c r="Q242" s="18"/>
      <c r="R242" s="597"/>
      <c r="S242" s="116"/>
      <c r="T242" s="391">
        <f>SUM(U242:Y242)</f>
        <v>511999.95</v>
      </c>
      <c r="U242" s="235">
        <f>SUM(F242-L242)</f>
        <v>511999.95</v>
      </c>
      <c r="V242" s="130">
        <f>SUM(G242)</f>
        <v>0</v>
      </c>
      <c r="W242" s="130">
        <v>0</v>
      </c>
      <c r="X242" s="130">
        <v>0</v>
      </c>
      <c r="Y242" s="130">
        <f>SUM(J242)</f>
        <v>0</v>
      </c>
      <c r="Z242" s="336" t="s">
        <v>184</v>
      </c>
      <c r="AA242" s="642" t="s">
        <v>114</v>
      </c>
      <c r="AB242" s="32"/>
      <c r="AC242" s="17"/>
    </row>
    <row r="243" spans="2:29" ht="7.5" customHeight="1">
      <c r="B243" s="624"/>
      <c r="C243" s="635"/>
      <c r="D243" s="99" t="s">
        <v>32</v>
      </c>
      <c r="E243" s="60"/>
      <c r="F243" s="22"/>
      <c r="G243" s="22"/>
      <c r="H243" s="22"/>
      <c r="I243" s="22"/>
      <c r="J243" s="22"/>
      <c r="K243" s="60"/>
      <c r="L243" s="22"/>
      <c r="M243" s="22"/>
      <c r="N243" s="22"/>
      <c r="O243" s="60"/>
      <c r="P243" s="207"/>
      <c r="Q243" s="22"/>
      <c r="R243" s="561"/>
      <c r="S243" s="128"/>
      <c r="T243" s="114"/>
      <c r="U243" s="18"/>
      <c r="V243" s="30"/>
      <c r="W243" s="30"/>
      <c r="X243" s="30"/>
      <c r="Y243" s="30"/>
      <c r="Z243" s="336" t="s">
        <v>185</v>
      </c>
      <c r="AA243" s="642"/>
      <c r="AB243" s="32"/>
      <c r="AC243" s="29"/>
    </row>
    <row r="244" spans="2:29" ht="9.75" customHeight="1">
      <c r="B244" s="624" t="s">
        <v>179</v>
      </c>
      <c r="C244" s="635" t="s">
        <v>101</v>
      </c>
      <c r="D244" s="99" t="s">
        <v>11</v>
      </c>
      <c r="E244" s="56">
        <f>SUM(F244:J244)</f>
        <v>316308.44</v>
      </c>
      <c r="F244" s="18">
        <v>316308.44</v>
      </c>
      <c r="G244" s="130">
        <v>0</v>
      </c>
      <c r="H244" s="130">
        <v>0</v>
      </c>
      <c r="I244" s="130">
        <v>0</v>
      </c>
      <c r="J244" s="130">
        <v>0</v>
      </c>
      <c r="K244" s="56">
        <f>SUM(L244:N244)</f>
        <v>2358.16</v>
      </c>
      <c r="L244" s="18">
        <v>2358.16</v>
      </c>
      <c r="M244" s="119"/>
      <c r="N244" s="119"/>
      <c r="O244" s="56"/>
      <c r="P244" s="114"/>
      <c r="Q244" s="18"/>
      <c r="R244" s="597"/>
      <c r="S244" s="116"/>
      <c r="T244" s="391">
        <f>SUM(U244:Y244)</f>
        <v>313950.28</v>
      </c>
      <c r="U244" s="235">
        <f>SUM(F244-L244)</f>
        <v>313950.28</v>
      </c>
      <c r="V244" s="130">
        <f>SUM(G244)</f>
        <v>0</v>
      </c>
      <c r="W244" s="130">
        <v>0</v>
      </c>
      <c r="X244" s="130">
        <v>0</v>
      </c>
      <c r="Y244" s="130">
        <f>SUM(J244)</f>
        <v>0</v>
      </c>
      <c r="Z244" s="336" t="s">
        <v>184</v>
      </c>
      <c r="AA244" s="642" t="s">
        <v>114</v>
      </c>
      <c r="AB244" s="32"/>
      <c r="AC244" s="29"/>
    </row>
    <row r="245" spans="2:29" ht="11.25" customHeight="1">
      <c r="B245" s="624"/>
      <c r="C245" s="635"/>
      <c r="D245" s="99" t="s">
        <v>30</v>
      </c>
      <c r="E245" s="60"/>
      <c r="F245" s="22"/>
      <c r="G245" s="22"/>
      <c r="H245" s="22"/>
      <c r="I245" s="22"/>
      <c r="J245" s="22"/>
      <c r="K245" s="60"/>
      <c r="L245" s="22"/>
      <c r="M245" s="22"/>
      <c r="N245" s="22"/>
      <c r="O245" s="60"/>
      <c r="P245" s="207"/>
      <c r="Q245" s="22"/>
      <c r="R245" s="561"/>
      <c r="S245" s="128"/>
      <c r="T245" s="114"/>
      <c r="U245" s="18"/>
      <c r="V245" s="30"/>
      <c r="W245" s="30"/>
      <c r="X245" s="30"/>
      <c r="Y245" s="30"/>
      <c r="Z245" s="336" t="s">
        <v>185</v>
      </c>
      <c r="AA245" s="642"/>
      <c r="AB245" s="34"/>
      <c r="AC245" s="29"/>
    </row>
    <row r="246" spans="2:29" ht="9.75" customHeight="1">
      <c r="B246" s="624" t="s">
        <v>180</v>
      </c>
      <c r="C246" s="635" t="s">
        <v>101</v>
      </c>
      <c r="D246" s="99" t="s">
        <v>305</v>
      </c>
      <c r="E246" s="56">
        <f>SUM(F246:J246)</f>
        <v>512605.64</v>
      </c>
      <c r="F246" s="18">
        <v>512605.64</v>
      </c>
      <c r="G246" s="130">
        <v>0</v>
      </c>
      <c r="H246" s="130">
        <v>0</v>
      </c>
      <c r="I246" s="130">
        <v>0</v>
      </c>
      <c r="J246" s="130">
        <v>0</v>
      </c>
      <c r="K246" s="56">
        <f>SUM(L246:N246)</f>
        <v>512.14</v>
      </c>
      <c r="L246" s="18">
        <v>512.14</v>
      </c>
      <c r="M246" s="119"/>
      <c r="N246" s="119"/>
      <c r="O246" s="56"/>
      <c r="P246" s="114"/>
      <c r="Q246" s="18"/>
      <c r="R246" s="597"/>
      <c r="S246" s="116"/>
      <c r="T246" s="391">
        <f>SUM(U246:Y246)</f>
        <v>512093.5</v>
      </c>
      <c r="U246" s="235">
        <f>SUM(F246-L246)</f>
        <v>512093.5</v>
      </c>
      <c r="V246" s="130">
        <f>SUM(G246)</f>
        <v>0</v>
      </c>
      <c r="W246" s="130">
        <v>0</v>
      </c>
      <c r="X246" s="130">
        <v>0</v>
      </c>
      <c r="Y246" s="130">
        <f>SUM(J246)</f>
        <v>0</v>
      </c>
      <c r="Z246" s="336" t="s">
        <v>184</v>
      </c>
      <c r="AA246" s="642" t="s">
        <v>114</v>
      </c>
      <c r="AB246" s="33"/>
      <c r="AC246" s="29"/>
    </row>
    <row r="247" spans="2:29" ht="12.75" customHeight="1">
      <c r="B247" s="624"/>
      <c r="C247" s="635"/>
      <c r="D247" s="99" t="s">
        <v>61</v>
      </c>
      <c r="E247" s="60"/>
      <c r="F247" s="22"/>
      <c r="G247" s="22"/>
      <c r="H247" s="22"/>
      <c r="I247" s="22"/>
      <c r="J247" s="22"/>
      <c r="K247" s="60"/>
      <c r="L247" s="22"/>
      <c r="M247" s="22"/>
      <c r="N247" s="22"/>
      <c r="O247" s="60"/>
      <c r="P247" s="207"/>
      <c r="Q247" s="22"/>
      <c r="R247" s="561"/>
      <c r="S247" s="128"/>
      <c r="T247" s="114"/>
      <c r="U247" s="18"/>
      <c r="V247" s="30"/>
      <c r="W247" s="30"/>
      <c r="X247" s="30"/>
      <c r="Y247" s="30"/>
      <c r="Z247" s="336" t="s">
        <v>185</v>
      </c>
      <c r="AA247" s="642"/>
      <c r="AB247" s="34"/>
      <c r="AC247" s="29"/>
    </row>
    <row r="248" spans="2:29" ht="9.75" customHeight="1">
      <c r="B248" s="624" t="s">
        <v>181</v>
      </c>
      <c r="C248" s="635" t="s">
        <v>101</v>
      </c>
      <c r="D248" s="99" t="s">
        <v>313</v>
      </c>
      <c r="E248" s="56">
        <f>SUM(F248:J248)</f>
        <v>512604.25</v>
      </c>
      <c r="F248" s="18">
        <v>512604.25</v>
      </c>
      <c r="G248" s="130">
        <v>0</v>
      </c>
      <c r="H248" s="130">
        <v>0</v>
      </c>
      <c r="I248" s="130">
        <v>0</v>
      </c>
      <c r="J248" s="130">
        <v>0</v>
      </c>
      <c r="K248" s="56">
        <f>SUM(L248:N248)</f>
        <v>1515.82</v>
      </c>
      <c r="L248" s="18">
        <v>1515.82</v>
      </c>
      <c r="M248" s="119"/>
      <c r="N248" s="119"/>
      <c r="O248" s="56"/>
      <c r="P248" s="114"/>
      <c r="Q248" s="18"/>
      <c r="R248" s="597"/>
      <c r="S248" s="116"/>
      <c r="T248" s="391">
        <f>SUM(U248:Y248)</f>
        <v>511088.43</v>
      </c>
      <c r="U248" s="235">
        <f>SUM(F248-L248)</f>
        <v>511088.43</v>
      </c>
      <c r="V248" s="130">
        <f>SUM(G248)</f>
        <v>0</v>
      </c>
      <c r="W248" s="130">
        <v>0</v>
      </c>
      <c r="X248" s="130">
        <v>0</v>
      </c>
      <c r="Y248" s="130">
        <f>SUM(J248)</f>
        <v>0</v>
      </c>
      <c r="Z248" s="336" t="s">
        <v>184</v>
      </c>
      <c r="AA248" s="642" t="s">
        <v>114</v>
      </c>
      <c r="AB248" s="34"/>
      <c r="AC248" s="29"/>
    </row>
    <row r="249" spans="2:29" ht="11.25" customHeight="1">
      <c r="B249" s="624"/>
      <c r="C249" s="635"/>
      <c r="D249" s="99" t="s">
        <v>28</v>
      </c>
      <c r="E249" s="60"/>
      <c r="F249" s="22"/>
      <c r="G249" s="22"/>
      <c r="H249" s="22"/>
      <c r="I249" s="22"/>
      <c r="J249" s="22"/>
      <c r="K249" s="60"/>
      <c r="L249" s="22"/>
      <c r="M249" s="22"/>
      <c r="N249" s="22"/>
      <c r="O249" s="60"/>
      <c r="P249" s="207"/>
      <c r="Q249" s="22"/>
      <c r="R249" s="561"/>
      <c r="S249" s="128"/>
      <c r="T249" s="114"/>
      <c r="U249" s="18"/>
      <c r="V249" s="30"/>
      <c r="W249" s="30"/>
      <c r="X249" s="30"/>
      <c r="Y249" s="30"/>
      <c r="Z249" s="336" t="s">
        <v>185</v>
      </c>
      <c r="AA249" s="642"/>
      <c r="AB249" s="33"/>
      <c r="AC249" s="29"/>
    </row>
    <row r="250" spans="2:29" ht="9.75" customHeight="1">
      <c r="B250" s="624" t="s">
        <v>182</v>
      </c>
      <c r="C250" s="635" t="s">
        <v>101</v>
      </c>
      <c r="D250" s="99" t="s">
        <v>113</v>
      </c>
      <c r="E250" s="56">
        <f>SUM(F250:J250)</f>
        <v>512605.64</v>
      </c>
      <c r="F250" s="18">
        <v>512605.64</v>
      </c>
      <c r="G250" s="130">
        <v>0</v>
      </c>
      <c r="H250" s="130">
        <v>0</v>
      </c>
      <c r="I250" s="130">
        <v>0</v>
      </c>
      <c r="J250" s="130">
        <v>0</v>
      </c>
      <c r="K250" s="56"/>
      <c r="L250" s="18"/>
      <c r="M250" s="119"/>
      <c r="N250" s="119"/>
      <c r="O250" s="56"/>
      <c r="P250" s="114"/>
      <c r="Q250" s="18"/>
      <c r="R250" s="597"/>
      <c r="S250" s="116"/>
      <c r="T250" s="391">
        <f>SUM(U250:Y250)</f>
        <v>512605.64</v>
      </c>
      <c r="U250" s="235">
        <f>SUM(F250-L250)</f>
        <v>512605.64</v>
      </c>
      <c r="V250" s="130">
        <f>SUM(G250)</f>
        <v>0</v>
      </c>
      <c r="W250" s="130">
        <v>0</v>
      </c>
      <c r="X250" s="130">
        <v>0</v>
      </c>
      <c r="Y250" s="130">
        <f>SUM(J250)</f>
        <v>0</v>
      </c>
      <c r="Z250" s="336" t="s">
        <v>184</v>
      </c>
      <c r="AA250" s="642" t="s">
        <v>114</v>
      </c>
      <c r="AB250" s="34"/>
      <c r="AC250" s="29"/>
    </row>
    <row r="251" spans="2:29" ht="7.5" customHeight="1">
      <c r="B251" s="624"/>
      <c r="C251" s="635"/>
      <c r="D251" s="99" t="s">
        <v>25</v>
      </c>
      <c r="E251" s="60"/>
      <c r="F251" s="22"/>
      <c r="G251" s="22"/>
      <c r="H251" s="22"/>
      <c r="I251" s="22"/>
      <c r="J251" s="22"/>
      <c r="K251" s="60" t="s">
        <v>497</v>
      </c>
      <c r="L251" s="22"/>
      <c r="M251" s="22"/>
      <c r="N251" s="22"/>
      <c r="O251" s="60"/>
      <c r="P251" s="207"/>
      <c r="Q251" s="22"/>
      <c r="R251" s="561"/>
      <c r="S251" s="128"/>
      <c r="T251" s="114"/>
      <c r="U251" s="18"/>
      <c r="V251" s="30"/>
      <c r="W251" s="30"/>
      <c r="X251" s="30"/>
      <c r="Y251" s="30"/>
      <c r="Z251" s="336" t="s">
        <v>185</v>
      </c>
      <c r="AA251" s="642"/>
      <c r="AB251" s="34"/>
      <c r="AC251" s="29"/>
    </row>
    <row r="252" spans="2:29" ht="9.75" customHeight="1">
      <c r="B252" s="624" t="s">
        <v>302</v>
      </c>
      <c r="C252" s="635" t="s">
        <v>101</v>
      </c>
      <c r="D252" s="99" t="s">
        <v>303</v>
      </c>
      <c r="E252" s="56">
        <f>SUM(F252:J252)</f>
        <v>196297.23</v>
      </c>
      <c r="F252" s="18">
        <v>196297.23</v>
      </c>
      <c r="G252" s="130">
        <v>0</v>
      </c>
      <c r="H252" s="130">
        <v>0</v>
      </c>
      <c r="I252" s="130">
        <v>0</v>
      </c>
      <c r="J252" s="130">
        <v>0</v>
      </c>
      <c r="K252" s="56">
        <f>SUM(L252:N252)</f>
        <v>1229.88</v>
      </c>
      <c r="L252" s="18">
        <v>1229.88</v>
      </c>
      <c r="M252" s="119"/>
      <c r="N252" s="119"/>
      <c r="O252" s="56"/>
      <c r="P252" s="114"/>
      <c r="Q252" s="18"/>
      <c r="R252" s="597"/>
      <c r="S252" s="116"/>
      <c r="T252" s="391">
        <f>SUM(U252:Y252)</f>
        <v>195067.35</v>
      </c>
      <c r="U252" s="235">
        <f>SUM(F252-L252)</f>
        <v>195067.35</v>
      </c>
      <c r="V252" s="130">
        <f>SUM(G252)</f>
        <v>0</v>
      </c>
      <c r="W252" s="130">
        <v>0</v>
      </c>
      <c r="X252" s="130">
        <v>0</v>
      </c>
      <c r="Y252" s="130">
        <f>SUM(J252)</f>
        <v>0</v>
      </c>
      <c r="Z252" s="336" t="s">
        <v>184</v>
      </c>
      <c r="AA252" s="642" t="s">
        <v>114</v>
      </c>
      <c r="AB252" s="34"/>
      <c r="AC252" s="29"/>
    </row>
    <row r="253" spans="2:29" ht="12" customHeight="1">
      <c r="B253" s="624"/>
      <c r="C253" s="635"/>
      <c r="D253" s="99" t="s">
        <v>30</v>
      </c>
      <c r="E253" s="60"/>
      <c r="F253" s="22"/>
      <c r="G253" s="22"/>
      <c r="H253" s="22"/>
      <c r="I253" s="22"/>
      <c r="J253" s="22"/>
      <c r="K253" s="60"/>
      <c r="L253" s="22"/>
      <c r="M253" s="22"/>
      <c r="N253" s="22"/>
      <c r="O253" s="60"/>
      <c r="P253" s="207"/>
      <c r="Q253" s="22"/>
      <c r="R253" s="561"/>
      <c r="S253" s="128"/>
      <c r="T253" s="330"/>
      <c r="U253" s="236"/>
      <c r="V253" s="30"/>
      <c r="W253" s="30"/>
      <c r="X253" s="30"/>
      <c r="Y253" s="30"/>
      <c r="Z253" s="336" t="s">
        <v>185</v>
      </c>
      <c r="AA253" s="642"/>
      <c r="AB253" s="34"/>
      <c r="AC253" s="29"/>
    </row>
    <row r="254" spans="2:29" ht="9.75" customHeight="1">
      <c r="B254" s="624" t="s">
        <v>306</v>
      </c>
      <c r="C254" s="635" t="s">
        <v>101</v>
      </c>
      <c r="D254" s="99" t="s">
        <v>307</v>
      </c>
      <c r="E254" s="56">
        <f>SUM(F254:J254)</f>
        <v>256302.82</v>
      </c>
      <c r="F254" s="18">
        <v>256302.82</v>
      </c>
      <c r="G254" s="130">
        <v>0</v>
      </c>
      <c r="H254" s="130">
        <v>0</v>
      </c>
      <c r="I254" s="130">
        <v>0</v>
      </c>
      <c r="J254" s="130">
        <v>0</v>
      </c>
      <c r="K254" s="56">
        <f>SUM(L254:N254)</f>
        <v>6500</v>
      </c>
      <c r="L254" s="18">
        <v>6500</v>
      </c>
      <c r="M254" s="119"/>
      <c r="N254" s="119"/>
      <c r="O254" s="56"/>
      <c r="P254" s="114"/>
      <c r="Q254" s="18"/>
      <c r="R254" s="597"/>
      <c r="S254" s="116"/>
      <c r="T254" s="391">
        <f>SUM(U254:Y254)</f>
        <v>249802.82</v>
      </c>
      <c r="U254" s="235">
        <f>SUM(F254-L254)</f>
        <v>249802.82</v>
      </c>
      <c r="V254" s="130">
        <f>SUM(G254)</f>
        <v>0</v>
      </c>
      <c r="W254" s="130">
        <v>0</v>
      </c>
      <c r="X254" s="130">
        <v>0</v>
      </c>
      <c r="Y254" s="130">
        <f>SUM(J254)</f>
        <v>0</v>
      </c>
      <c r="Z254" s="336" t="s">
        <v>184</v>
      </c>
      <c r="AA254" s="642" t="s">
        <v>114</v>
      </c>
      <c r="AB254" s="15"/>
      <c r="AC254" s="15"/>
    </row>
    <row r="255" spans="2:29" ht="9.75" customHeight="1">
      <c r="B255" s="624"/>
      <c r="C255" s="635"/>
      <c r="D255" s="99" t="s">
        <v>31</v>
      </c>
      <c r="E255" s="60"/>
      <c r="F255" s="22"/>
      <c r="G255" s="22"/>
      <c r="H255" s="22"/>
      <c r="I255" s="22"/>
      <c r="J255" s="22"/>
      <c r="K255" s="60"/>
      <c r="L255" s="22"/>
      <c r="M255" s="22"/>
      <c r="N255" s="22"/>
      <c r="O255" s="60"/>
      <c r="P255" s="207"/>
      <c r="Q255" s="22"/>
      <c r="R255" s="561"/>
      <c r="S255" s="128"/>
      <c r="T255" s="330"/>
      <c r="U255" s="236"/>
      <c r="V255" s="30"/>
      <c r="W255" s="30"/>
      <c r="X255" s="30"/>
      <c r="Y255" s="30"/>
      <c r="Z255" s="336" t="s">
        <v>185</v>
      </c>
      <c r="AA255" s="642"/>
      <c r="AB255" s="15"/>
      <c r="AC255" s="15"/>
    </row>
    <row r="256" spans="2:29" ht="9.75" customHeight="1">
      <c r="B256" s="624" t="s">
        <v>308</v>
      </c>
      <c r="C256" s="635" t="s">
        <v>101</v>
      </c>
      <c r="D256" s="99" t="s">
        <v>336</v>
      </c>
      <c r="E256" s="56">
        <f>SUM(F256:J256)</f>
        <v>212605.64</v>
      </c>
      <c r="F256" s="18">
        <v>212605.64</v>
      </c>
      <c r="G256" s="130">
        <v>0</v>
      </c>
      <c r="H256" s="130">
        <v>0</v>
      </c>
      <c r="I256" s="130">
        <v>0</v>
      </c>
      <c r="J256" s="130">
        <v>0</v>
      </c>
      <c r="K256" s="56">
        <f>SUM(L256:N256)</f>
        <v>794.57</v>
      </c>
      <c r="L256" s="18">
        <v>794.57</v>
      </c>
      <c r="M256" s="119"/>
      <c r="N256" s="119"/>
      <c r="O256" s="56"/>
      <c r="P256" s="114"/>
      <c r="Q256" s="18"/>
      <c r="R256" s="597"/>
      <c r="S256" s="116"/>
      <c r="T256" s="391">
        <f>SUM(U256:Y256)</f>
        <v>211811.07</v>
      </c>
      <c r="U256" s="235">
        <f>SUM(F256-L256)</f>
        <v>211811.07</v>
      </c>
      <c r="V256" s="130">
        <f>SUM(G256)</f>
        <v>0</v>
      </c>
      <c r="W256" s="130">
        <v>0</v>
      </c>
      <c r="X256" s="130">
        <v>0</v>
      </c>
      <c r="Y256" s="130">
        <f>SUM(J256)</f>
        <v>0</v>
      </c>
      <c r="Z256" s="336" t="s">
        <v>184</v>
      </c>
      <c r="AA256" s="642" t="s">
        <v>114</v>
      </c>
      <c r="AB256" s="15"/>
      <c r="AC256" s="15"/>
    </row>
    <row r="257" spans="2:29" ht="8.25" customHeight="1">
      <c r="B257" s="624"/>
      <c r="C257" s="635"/>
      <c r="D257" s="99" t="s">
        <v>33</v>
      </c>
      <c r="E257" s="60"/>
      <c r="F257" s="22"/>
      <c r="G257" s="22"/>
      <c r="H257" s="22"/>
      <c r="I257" s="22"/>
      <c r="J257" s="22"/>
      <c r="K257" s="60"/>
      <c r="L257" s="22"/>
      <c r="M257" s="22"/>
      <c r="N257" s="22"/>
      <c r="O257" s="60"/>
      <c r="P257" s="207"/>
      <c r="Q257" s="22"/>
      <c r="R257" s="561"/>
      <c r="S257" s="128"/>
      <c r="T257" s="330"/>
      <c r="U257" s="236"/>
      <c r="V257" s="30"/>
      <c r="W257" s="30"/>
      <c r="X257" s="30"/>
      <c r="Y257" s="30"/>
      <c r="Z257" s="336" t="s">
        <v>185</v>
      </c>
      <c r="AA257" s="642"/>
      <c r="AB257" s="15"/>
      <c r="AC257" s="15"/>
    </row>
    <row r="258" spans="2:29" ht="9.75" customHeight="1">
      <c r="B258" s="624" t="s">
        <v>309</v>
      </c>
      <c r="C258" s="635" t="s">
        <v>101</v>
      </c>
      <c r="D258" s="99" t="s">
        <v>311</v>
      </c>
      <c r="E258" s="56">
        <f>SUM(F258:J258)</f>
        <v>256302.82</v>
      </c>
      <c r="F258" s="18">
        <v>256302.82</v>
      </c>
      <c r="G258" s="130">
        <v>0</v>
      </c>
      <c r="H258" s="130">
        <v>0</v>
      </c>
      <c r="I258" s="130">
        <v>0</v>
      </c>
      <c r="J258" s="130">
        <v>0</v>
      </c>
      <c r="K258" s="56">
        <f>SUM(L258:N258)</f>
        <v>1636.23</v>
      </c>
      <c r="L258" s="18">
        <v>1636.23</v>
      </c>
      <c r="M258" s="119"/>
      <c r="N258" s="119"/>
      <c r="O258" s="56"/>
      <c r="P258" s="114"/>
      <c r="Q258" s="18"/>
      <c r="R258" s="597"/>
      <c r="S258" s="116"/>
      <c r="T258" s="391">
        <f>SUM(U258:Y258)</f>
        <v>254666.59</v>
      </c>
      <c r="U258" s="235">
        <f>SUM(F258-L258)</f>
        <v>254666.59</v>
      </c>
      <c r="V258" s="130">
        <f>SUM(G258)</f>
        <v>0</v>
      </c>
      <c r="W258" s="130">
        <v>0</v>
      </c>
      <c r="X258" s="130">
        <v>0</v>
      </c>
      <c r="Y258" s="130">
        <f>SUM(J258)</f>
        <v>0</v>
      </c>
      <c r="Z258" s="336" t="s">
        <v>184</v>
      </c>
      <c r="AA258" s="642" t="s">
        <v>114</v>
      </c>
      <c r="AB258" s="15"/>
      <c r="AC258" s="15"/>
    </row>
    <row r="259" spans="2:29" ht="9.75" customHeight="1">
      <c r="B259" s="624"/>
      <c r="C259" s="635"/>
      <c r="D259" s="99" t="s">
        <v>412</v>
      </c>
      <c r="E259" s="60"/>
      <c r="F259" s="22"/>
      <c r="G259" s="22"/>
      <c r="H259" s="22"/>
      <c r="I259" s="22"/>
      <c r="J259" s="22"/>
      <c r="K259" s="60"/>
      <c r="L259" s="22"/>
      <c r="M259" s="22"/>
      <c r="N259" s="22"/>
      <c r="O259" s="60"/>
      <c r="P259" s="207"/>
      <c r="Q259" s="22"/>
      <c r="R259" s="561"/>
      <c r="S259" s="128"/>
      <c r="T259" s="330"/>
      <c r="U259" s="236"/>
      <c r="V259" s="30"/>
      <c r="W259" s="30"/>
      <c r="X259" s="30"/>
      <c r="Y259" s="30"/>
      <c r="Z259" s="336" t="s">
        <v>185</v>
      </c>
      <c r="AA259" s="642"/>
      <c r="AB259" s="15"/>
      <c r="AC259" s="15"/>
    </row>
    <row r="260" spans="2:29" ht="9.75" customHeight="1">
      <c r="B260" s="624" t="s">
        <v>310</v>
      </c>
      <c r="C260" s="635" t="s">
        <v>101</v>
      </c>
      <c r="D260" s="99" t="s">
        <v>109</v>
      </c>
      <c r="E260" s="56">
        <f>SUM(F260:J260)</f>
        <v>256302.82</v>
      </c>
      <c r="F260" s="18">
        <v>256302.82</v>
      </c>
      <c r="G260" s="130">
        <v>0</v>
      </c>
      <c r="H260" s="130">
        <v>0</v>
      </c>
      <c r="I260" s="130">
        <v>0</v>
      </c>
      <c r="J260" s="130">
        <v>0</v>
      </c>
      <c r="K260" s="56">
        <f>SUM(L260:N260)</f>
        <v>2029.83</v>
      </c>
      <c r="L260" s="18">
        <v>2029.83</v>
      </c>
      <c r="M260" s="119"/>
      <c r="N260" s="119"/>
      <c r="O260" s="56"/>
      <c r="P260" s="114"/>
      <c r="Q260" s="18"/>
      <c r="R260" s="597"/>
      <c r="S260" s="116"/>
      <c r="T260" s="391">
        <f>SUM(U260:Y260)</f>
        <v>254272.99000000002</v>
      </c>
      <c r="U260" s="235">
        <f>SUM(F260-L260)</f>
        <v>254272.99000000002</v>
      </c>
      <c r="V260" s="130">
        <f>SUM(G260)</f>
        <v>0</v>
      </c>
      <c r="W260" s="130">
        <v>0</v>
      </c>
      <c r="X260" s="130">
        <v>0</v>
      </c>
      <c r="Y260" s="130">
        <f>SUM(J260)</f>
        <v>0</v>
      </c>
      <c r="Z260" s="336" t="s">
        <v>184</v>
      </c>
      <c r="AA260" s="642" t="s">
        <v>114</v>
      </c>
      <c r="AB260" s="15"/>
      <c r="AC260" s="15"/>
    </row>
    <row r="261" spans="2:29" ht="9.75" customHeight="1">
      <c r="B261" s="624"/>
      <c r="C261" s="635"/>
      <c r="D261" s="99" t="s">
        <v>24</v>
      </c>
      <c r="E261" s="60"/>
      <c r="F261" s="22"/>
      <c r="G261" s="22"/>
      <c r="H261" s="22"/>
      <c r="I261" s="22"/>
      <c r="J261" s="22"/>
      <c r="K261" s="60"/>
      <c r="L261" s="22"/>
      <c r="M261" s="22"/>
      <c r="N261" s="22"/>
      <c r="O261" s="60"/>
      <c r="P261" s="207"/>
      <c r="Q261" s="22"/>
      <c r="R261" s="561"/>
      <c r="S261" s="128"/>
      <c r="T261" s="330"/>
      <c r="U261" s="236"/>
      <c r="V261" s="30"/>
      <c r="W261" s="30"/>
      <c r="X261" s="30"/>
      <c r="Y261" s="30"/>
      <c r="Z261" s="336" t="s">
        <v>185</v>
      </c>
      <c r="AA261" s="642"/>
      <c r="AB261" s="15"/>
      <c r="AC261" s="15"/>
    </row>
    <row r="262" spans="2:29" ht="9.75" customHeight="1">
      <c r="B262" s="624" t="s">
        <v>315</v>
      </c>
      <c r="C262" s="635" t="s">
        <v>101</v>
      </c>
      <c r="D262" s="99" t="s">
        <v>390</v>
      </c>
      <c r="E262" s="56">
        <f>SUM(F262:J262)</f>
        <v>512605.64</v>
      </c>
      <c r="F262" s="18">
        <v>512605.64</v>
      </c>
      <c r="G262" s="130">
        <v>0</v>
      </c>
      <c r="H262" s="130">
        <v>0</v>
      </c>
      <c r="I262" s="130">
        <v>0</v>
      </c>
      <c r="J262" s="130">
        <v>0</v>
      </c>
      <c r="K262" s="56">
        <f>SUM(L262:N262)</f>
        <v>500</v>
      </c>
      <c r="L262" s="18">
        <v>500</v>
      </c>
      <c r="M262" s="119"/>
      <c r="N262" s="119"/>
      <c r="O262" s="56"/>
      <c r="P262" s="114"/>
      <c r="Q262" s="18"/>
      <c r="R262" s="597"/>
      <c r="S262" s="116"/>
      <c r="T262" s="391">
        <f>SUM(U262:Y262)</f>
        <v>512105.64</v>
      </c>
      <c r="U262" s="235">
        <f>SUM(F262-L262)</f>
        <v>512105.64</v>
      </c>
      <c r="V262" s="130">
        <f>SUM(G262)</f>
        <v>0</v>
      </c>
      <c r="W262" s="130">
        <v>0</v>
      </c>
      <c r="X262" s="130">
        <v>0</v>
      </c>
      <c r="Y262" s="130">
        <f>SUM(J262)</f>
        <v>0</v>
      </c>
      <c r="Z262" s="336" t="s">
        <v>184</v>
      </c>
      <c r="AA262" s="642" t="s">
        <v>114</v>
      </c>
      <c r="AB262" s="15"/>
      <c r="AC262" s="15"/>
    </row>
    <row r="263" spans="2:29" ht="7.5" customHeight="1">
      <c r="B263" s="624"/>
      <c r="C263" s="635"/>
      <c r="D263" s="99" t="s">
        <v>26</v>
      </c>
      <c r="E263" s="60"/>
      <c r="F263" s="22"/>
      <c r="G263" s="22"/>
      <c r="H263" s="22"/>
      <c r="I263" s="22"/>
      <c r="J263" s="22"/>
      <c r="K263" s="60"/>
      <c r="L263" s="22"/>
      <c r="M263" s="22"/>
      <c r="N263" s="22"/>
      <c r="O263" s="60"/>
      <c r="P263" s="207"/>
      <c r="Q263" s="22"/>
      <c r="R263" s="561"/>
      <c r="S263" s="128"/>
      <c r="T263" s="330"/>
      <c r="U263" s="236"/>
      <c r="V263" s="30"/>
      <c r="W263" s="30"/>
      <c r="X263" s="30"/>
      <c r="Y263" s="30"/>
      <c r="Z263" s="336" t="s">
        <v>185</v>
      </c>
      <c r="AA263" s="642"/>
      <c r="AB263" s="15"/>
      <c r="AC263" s="15"/>
    </row>
    <row r="264" spans="2:29" ht="9.75" customHeight="1">
      <c r="B264" s="624" t="s">
        <v>392</v>
      </c>
      <c r="C264" s="635" t="s">
        <v>101</v>
      </c>
      <c r="D264" s="99" t="s">
        <v>199</v>
      </c>
      <c r="E264" s="56">
        <f>SUM(F264:J264)</f>
        <v>256302.82</v>
      </c>
      <c r="F264" s="18">
        <v>256302.82</v>
      </c>
      <c r="G264" s="130">
        <v>0</v>
      </c>
      <c r="H264" s="130">
        <v>0</v>
      </c>
      <c r="I264" s="130">
        <v>0</v>
      </c>
      <c r="J264" s="130">
        <v>0</v>
      </c>
      <c r="K264" s="56"/>
      <c r="L264" s="18"/>
      <c r="M264" s="119"/>
      <c r="N264" s="119"/>
      <c r="O264" s="56">
        <f>SUM(P264:S264)</f>
        <v>11356.56</v>
      </c>
      <c r="P264" s="114">
        <v>11356.56</v>
      </c>
      <c r="Q264" s="18"/>
      <c r="R264" s="597"/>
      <c r="S264" s="116"/>
      <c r="T264" s="391">
        <f>SUM(U264:Y264)</f>
        <v>267659.38</v>
      </c>
      <c r="U264" s="22">
        <f>SUM(F264+P264)</f>
        <v>267659.38</v>
      </c>
      <c r="V264" s="130">
        <f>SUM(G264)</f>
        <v>0</v>
      </c>
      <c r="W264" s="130">
        <v>0</v>
      </c>
      <c r="X264" s="130">
        <v>0</v>
      </c>
      <c r="Y264" s="130">
        <f>SUM(J264)</f>
        <v>0</v>
      </c>
      <c r="Z264" s="336" t="s">
        <v>184</v>
      </c>
      <c r="AA264" s="642" t="s">
        <v>114</v>
      </c>
      <c r="AB264" s="15"/>
      <c r="AC264" s="15"/>
    </row>
    <row r="265" spans="2:29" ht="12.75" customHeight="1">
      <c r="B265" s="624"/>
      <c r="C265" s="635"/>
      <c r="D265" s="99" t="s">
        <v>35</v>
      </c>
      <c r="E265" s="60"/>
      <c r="F265" s="22"/>
      <c r="G265" s="22"/>
      <c r="H265" s="22"/>
      <c r="I265" s="22"/>
      <c r="J265" s="22"/>
      <c r="K265" s="60"/>
      <c r="L265" s="22"/>
      <c r="M265" s="22"/>
      <c r="N265" s="22"/>
      <c r="O265" s="60"/>
      <c r="P265" s="207"/>
      <c r="Q265" s="22"/>
      <c r="R265" s="561"/>
      <c r="S265" s="128"/>
      <c r="T265" s="330"/>
      <c r="U265" s="236"/>
      <c r="V265" s="30"/>
      <c r="W265" s="30"/>
      <c r="X265" s="30"/>
      <c r="Y265" s="30"/>
      <c r="Z265" s="336" t="s">
        <v>185</v>
      </c>
      <c r="AA265" s="642"/>
      <c r="AB265" s="15"/>
      <c r="AC265" s="15"/>
    </row>
    <row r="266" spans="2:29" ht="9.75" customHeight="1">
      <c r="B266" s="624" t="s">
        <v>393</v>
      </c>
      <c r="C266" s="635" t="s">
        <v>101</v>
      </c>
      <c r="D266" s="99" t="s">
        <v>391</v>
      </c>
      <c r="E266" s="56">
        <f>SUM(F266:J266)</f>
        <v>256302.82</v>
      </c>
      <c r="F266" s="18">
        <v>256302.82</v>
      </c>
      <c r="G266" s="130">
        <v>0</v>
      </c>
      <c r="H266" s="130">
        <v>0</v>
      </c>
      <c r="I266" s="130">
        <v>0</v>
      </c>
      <c r="J266" s="130">
        <v>0</v>
      </c>
      <c r="K266" s="56"/>
      <c r="L266" s="18"/>
      <c r="M266" s="119"/>
      <c r="N266" s="119"/>
      <c r="O266" s="56">
        <f>SUM(P266:S266)</f>
        <v>55385.18</v>
      </c>
      <c r="P266" s="114">
        <v>55385.18</v>
      </c>
      <c r="Q266" s="18"/>
      <c r="R266" s="597"/>
      <c r="S266" s="116"/>
      <c r="T266" s="391">
        <f>SUM(U266:Y266)</f>
        <v>311688</v>
      </c>
      <c r="U266" s="22">
        <f>SUM(F266+P266)</f>
        <v>311688</v>
      </c>
      <c r="V266" s="130">
        <f>SUM(G266)</f>
        <v>0</v>
      </c>
      <c r="W266" s="130">
        <v>0</v>
      </c>
      <c r="X266" s="130">
        <v>0</v>
      </c>
      <c r="Y266" s="130">
        <f>SUM(J266)</f>
        <v>0</v>
      </c>
      <c r="Z266" s="336" t="s">
        <v>184</v>
      </c>
      <c r="AA266" s="642" t="s">
        <v>114</v>
      </c>
      <c r="AB266" s="15"/>
      <c r="AC266" s="15"/>
    </row>
    <row r="267" spans="2:29" ht="9" customHeight="1">
      <c r="B267" s="624"/>
      <c r="C267" s="635"/>
      <c r="D267" s="99" t="s">
        <v>35</v>
      </c>
      <c r="E267" s="60"/>
      <c r="F267" s="22"/>
      <c r="G267" s="22"/>
      <c r="H267" s="22"/>
      <c r="I267" s="22"/>
      <c r="J267" s="22"/>
      <c r="K267" s="60"/>
      <c r="L267" s="22"/>
      <c r="M267" s="22"/>
      <c r="N267" s="22"/>
      <c r="O267" s="60"/>
      <c r="P267" s="207"/>
      <c r="Q267" s="22"/>
      <c r="R267" s="561"/>
      <c r="S267" s="128"/>
      <c r="T267" s="114"/>
      <c r="U267" s="18"/>
      <c r="V267" s="30"/>
      <c r="W267" s="30"/>
      <c r="X267" s="30"/>
      <c r="Y267" s="30"/>
      <c r="Z267" s="336" t="s">
        <v>185</v>
      </c>
      <c r="AA267" s="642"/>
      <c r="AB267" s="15"/>
      <c r="AC267" s="15"/>
    </row>
    <row r="268" spans="2:29" ht="9.75" customHeight="1" thickBot="1">
      <c r="B268" s="100"/>
      <c r="C268" s="101"/>
      <c r="D268" s="122"/>
      <c r="E268" s="60"/>
      <c r="F268" s="22"/>
      <c r="G268" s="22"/>
      <c r="H268" s="22"/>
      <c r="I268" s="22"/>
      <c r="J268" s="22"/>
      <c r="K268" s="219"/>
      <c r="L268" s="129"/>
      <c r="M268" s="129"/>
      <c r="N268" s="129"/>
      <c r="O268" s="103"/>
      <c r="P268" s="155"/>
      <c r="Q268" s="104"/>
      <c r="R268" s="601"/>
      <c r="S268" s="117"/>
      <c r="T268" s="114"/>
      <c r="U268" s="18"/>
      <c r="V268" s="18"/>
      <c r="W268" s="18"/>
      <c r="X268" s="18"/>
      <c r="Y268" s="18"/>
      <c r="Z268" s="338"/>
      <c r="AA268" s="382"/>
      <c r="AB268" s="15"/>
      <c r="AC268" s="15"/>
    </row>
    <row r="269" spans="2:29" ht="9.75" customHeight="1">
      <c r="B269" s="11"/>
      <c r="C269" s="41" t="s">
        <v>7</v>
      </c>
      <c r="D269" s="11"/>
      <c r="E269" s="348">
        <f aca="true" t="shared" si="6" ref="E269:Q269">SUM(E226:E268)</f>
        <v>11171839.670000002</v>
      </c>
      <c r="F269" s="349">
        <f t="shared" si="6"/>
        <v>11171839.670000002</v>
      </c>
      <c r="G269" s="334">
        <f t="shared" si="6"/>
        <v>0</v>
      </c>
      <c r="H269" s="334">
        <f t="shared" si="6"/>
        <v>0</v>
      </c>
      <c r="I269" s="334">
        <f t="shared" si="6"/>
        <v>0</v>
      </c>
      <c r="J269" s="334">
        <f t="shared" si="6"/>
        <v>0</v>
      </c>
      <c r="K269" s="332">
        <f t="shared" si="6"/>
        <v>25333.53</v>
      </c>
      <c r="L269" s="333">
        <f t="shared" si="6"/>
        <v>25333.53</v>
      </c>
      <c r="M269" s="334">
        <f t="shared" si="6"/>
        <v>0</v>
      </c>
      <c r="N269" s="334">
        <f t="shared" si="6"/>
        <v>0</v>
      </c>
      <c r="O269" s="332">
        <f t="shared" si="6"/>
        <v>128241.73999999999</v>
      </c>
      <c r="P269" s="333">
        <f t="shared" si="6"/>
        <v>66741.74</v>
      </c>
      <c r="Q269" s="583">
        <f t="shared" si="6"/>
        <v>61500</v>
      </c>
      <c r="R269" s="602">
        <v>0</v>
      </c>
      <c r="S269" s="369">
        <f aca="true" t="shared" si="7" ref="S269:Y269">SUM(S226:S268)</f>
        <v>0</v>
      </c>
      <c r="T269" s="383">
        <f t="shared" si="7"/>
        <v>11274747.880000003</v>
      </c>
      <c r="U269" s="349">
        <f t="shared" si="7"/>
        <v>11213247.880000003</v>
      </c>
      <c r="V269" s="334">
        <f t="shared" si="7"/>
        <v>61500</v>
      </c>
      <c r="W269" s="334">
        <f t="shared" si="7"/>
        <v>0</v>
      </c>
      <c r="X269" s="334">
        <f t="shared" si="7"/>
        <v>0</v>
      </c>
      <c r="Y269" s="369">
        <f t="shared" si="7"/>
        <v>0</v>
      </c>
      <c r="Z269" s="370"/>
      <c r="AA269" s="370"/>
      <c r="AB269" s="15"/>
      <c r="AC269" s="15"/>
    </row>
    <row r="270" spans="2:29" ht="9.75" customHeight="1">
      <c r="B270" s="11"/>
      <c r="C270" s="41" t="s">
        <v>8</v>
      </c>
      <c r="D270" s="11"/>
      <c r="E270" s="372"/>
      <c r="F270" s="353"/>
      <c r="G270" s="131"/>
      <c r="H270" s="131"/>
      <c r="I270" s="131"/>
      <c r="J270" s="131"/>
      <c r="K270" s="120"/>
      <c r="L270" s="131"/>
      <c r="M270" s="131"/>
      <c r="N270" s="131"/>
      <c r="O270" s="120"/>
      <c r="P270" s="131"/>
      <c r="Q270" s="131"/>
      <c r="R270" s="218"/>
      <c r="S270" s="209"/>
      <c r="T270" s="384"/>
      <c r="U270" s="353"/>
      <c r="V270" s="131"/>
      <c r="W270" s="218"/>
      <c r="X270" s="218"/>
      <c r="Y270" s="209"/>
      <c r="Z270" s="370"/>
      <c r="AA270" s="370"/>
      <c r="AB270" s="16"/>
      <c r="AC270" s="16"/>
    </row>
    <row r="271" spans="2:29" ht="9.75" customHeight="1" thickBot="1">
      <c r="B271" s="25"/>
      <c r="C271" s="490" t="s">
        <v>9</v>
      </c>
      <c r="D271" s="25"/>
      <c r="E271" s="373"/>
      <c r="F271" s="374"/>
      <c r="G271" s="375"/>
      <c r="H271" s="375"/>
      <c r="I271" s="375"/>
      <c r="J271" s="375"/>
      <c r="K271" s="376"/>
      <c r="L271" s="375"/>
      <c r="M271" s="375"/>
      <c r="N271" s="375"/>
      <c r="O271" s="376"/>
      <c r="P271" s="375"/>
      <c r="Q271" s="375"/>
      <c r="R271" s="563"/>
      <c r="S271" s="377"/>
      <c r="T271" s="385"/>
      <c r="U271" s="374"/>
      <c r="V271" s="375"/>
      <c r="W271" s="563"/>
      <c r="X271" s="563"/>
      <c r="Y271" s="377"/>
      <c r="Z271" s="392"/>
      <c r="AA271" s="392"/>
      <c r="AB271" s="16"/>
      <c r="AC271" s="16"/>
    </row>
    <row r="272" spans="2:29" ht="9.75" customHeight="1">
      <c r="B272" s="25"/>
      <c r="C272" s="490"/>
      <c r="D272" s="25"/>
      <c r="E272" s="280"/>
      <c r="F272" s="280"/>
      <c r="G272" s="109"/>
      <c r="H272" s="109"/>
      <c r="I272" s="109"/>
      <c r="J272" s="109"/>
      <c r="K272" s="139"/>
      <c r="L272" s="139"/>
      <c r="M272" s="139"/>
      <c r="N272" s="109"/>
      <c r="O272" s="109"/>
      <c r="P272" s="109"/>
      <c r="Q272" s="109"/>
      <c r="R272" s="109"/>
      <c r="S272" s="109"/>
      <c r="T272" s="280"/>
      <c r="U272" s="280"/>
      <c r="V272" s="109"/>
      <c r="W272" s="109"/>
      <c r="X272" s="109"/>
      <c r="Y272" s="109"/>
      <c r="Z272" s="25"/>
      <c r="AA272" s="25"/>
      <c r="AB272" s="134"/>
      <c r="AC272" s="29"/>
    </row>
    <row r="273" spans="2:29" ht="9.75" customHeight="1">
      <c r="B273" s="25"/>
      <c r="C273" s="283"/>
      <c r="D273" s="25"/>
      <c r="E273" s="491"/>
      <c r="F273" s="492"/>
      <c r="G273" s="492"/>
      <c r="H273" s="492"/>
      <c r="I273" s="492"/>
      <c r="J273" s="492"/>
      <c r="K273" s="492"/>
      <c r="L273" s="492"/>
      <c r="M273" s="492"/>
      <c r="N273" s="492"/>
      <c r="O273" s="492"/>
      <c r="P273" s="492"/>
      <c r="Q273" s="492"/>
      <c r="R273" s="492"/>
      <c r="S273" s="492"/>
      <c r="T273" s="492"/>
      <c r="U273" s="492"/>
      <c r="V273" s="25"/>
      <c r="W273" s="25"/>
      <c r="X273" s="25"/>
      <c r="Y273" s="25"/>
      <c r="Z273" s="25"/>
      <c r="AA273" s="25"/>
      <c r="AB273" s="29"/>
      <c r="AC273" s="29"/>
    </row>
    <row r="274" spans="2:29" ht="9.75" customHeight="1">
      <c r="B274" s="25"/>
      <c r="C274" s="666" t="s">
        <v>10</v>
      </c>
      <c r="D274" s="666"/>
      <c r="E274" s="666"/>
      <c r="F274" s="666"/>
      <c r="G274" s="666"/>
      <c r="H274" s="666"/>
      <c r="I274" s="666"/>
      <c r="J274" s="666"/>
      <c r="K274" s="24"/>
      <c r="L274" s="24"/>
      <c r="M274" s="24"/>
      <c r="N274" s="24"/>
      <c r="O274" s="24"/>
      <c r="P274" s="24"/>
      <c r="Q274" s="24"/>
      <c r="R274" s="24"/>
      <c r="S274" s="24"/>
      <c r="T274" s="666" t="s">
        <v>23</v>
      </c>
      <c r="U274" s="666"/>
      <c r="V274" s="666"/>
      <c r="W274" s="666"/>
      <c r="X274" s="666"/>
      <c r="Y274" s="666"/>
      <c r="Z274" s="25"/>
      <c r="AA274" s="25"/>
      <c r="AB274" s="134"/>
      <c r="AC274" s="29"/>
    </row>
    <row r="275" spans="2:29" ht="9.75" customHeight="1">
      <c r="B275" s="25"/>
      <c r="C275" s="666" t="s">
        <v>118</v>
      </c>
      <c r="D275" s="666"/>
      <c r="E275" s="666"/>
      <c r="F275" s="666"/>
      <c r="G275" s="666"/>
      <c r="H275" s="666"/>
      <c r="I275" s="666"/>
      <c r="J275" s="666"/>
      <c r="K275" s="24"/>
      <c r="L275" s="24"/>
      <c r="M275" s="24"/>
      <c r="N275" s="24"/>
      <c r="O275" s="24"/>
      <c r="P275" s="24"/>
      <c r="Q275" s="24"/>
      <c r="R275" s="24"/>
      <c r="S275" s="24"/>
      <c r="T275" s="666" t="s">
        <v>119</v>
      </c>
      <c r="U275" s="666"/>
      <c r="V275" s="666"/>
      <c r="W275" s="666"/>
      <c r="X275" s="666"/>
      <c r="Y275" s="666"/>
      <c r="Z275" s="25"/>
      <c r="AA275" s="25"/>
      <c r="AB275" s="29"/>
      <c r="AC275" s="29"/>
    </row>
    <row r="276" spans="2:29" ht="9.75" customHeight="1">
      <c r="B276" s="25"/>
      <c r="C276" s="575"/>
      <c r="D276" s="575"/>
      <c r="E276" s="575"/>
      <c r="F276" s="575"/>
      <c r="G276" s="575"/>
      <c r="H276" s="575"/>
      <c r="I276" s="575"/>
      <c r="J276" s="575"/>
      <c r="K276" s="24"/>
      <c r="L276" s="24"/>
      <c r="M276" s="24"/>
      <c r="N276" s="24"/>
      <c r="O276" s="24"/>
      <c r="P276" s="24"/>
      <c r="Q276" s="24"/>
      <c r="R276" s="24"/>
      <c r="S276" s="24"/>
      <c r="T276" s="575"/>
      <c r="U276" s="575"/>
      <c r="V276" s="575"/>
      <c r="W276" s="575"/>
      <c r="X276" s="575"/>
      <c r="Y276" s="575"/>
      <c r="Z276" s="25"/>
      <c r="AA276" s="25"/>
      <c r="AB276" s="29"/>
      <c r="AC276" s="29"/>
    </row>
    <row r="277" spans="2:29" ht="9.75" customHeight="1">
      <c r="B277" s="25"/>
      <c r="C277" s="575"/>
      <c r="D277" s="575"/>
      <c r="E277" s="575"/>
      <c r="F277" s="575"/>
      <c r="G277" s="575"/>
      <c r="H277" s="575"/>
      <c r="I277" s="575"/>
      <c r="J277" s="575"/>
      <c r="K277" s="24"/>
      <c r="L277" s="24"/>
      <c r="M277" s="24"/>
      <c r="N277" s="24"/>
      <c r="O277" s="24"/>
      <c r="P277" s="24"/>
      <c r="Q277" s="24"/>
      <c r="R277" s="24"/>
      <c r="S277" s="24"/>
      <c r="T277" s="575"/>
      <c r="U277" s="575"/>
      <c r="V277" s="575"/>
      <c r="W277" s="575"/>
      <c r="X277" s="575"/>
      <c r="Y277" s="575"/>
      <c r="Z277" s="25"/>
      <c r="AA277" s="25"/>
      <c r="AB277" s="29"/>
      <c r="AC277" s="29"/>
    </row>
    <row r="278" spans="2:29" ht="9.75" customHeight="1">
      <c r="B278" s="25"/>
      <c r="C278" s="575"/>
      <c r="D278" s="575"/>
      <c r="E278" s="575"/>
      <c r="F278" s="575"/>
      <c r="G278" s="575"/>
      <c r="H278" s="575"/>
      <c r="I278" s="575"/>
      <c r="J278" s="575"/>
      <c r="K278" s="24"/>
      <c r="L278" s="24"/>
      <c r="M278" s="24"/>
      <c r="N278" s="24"/>
      <c r="O278" s="24"/>
      <c r="P278" s="24"/>
      <c r="Q278" s="24"/>
      <c r="R278" s="24"/>
      <c r="S278" s="24"/>
      <c r="T278" s="575"/>
      <c r="U278" s="575"/>
      <c r="V278" s="575"/>
      <c r="W278" s="575"/>
      <c r="X278" s="575"/>
      <c r="Y278" s="575"/>
      <c r="Z278" s="25"/>
      <c r="AA278" s="25"/>
      <c r="AB278" s="29"/>
      <c r="AC278" s="29"/>
    </row>
    <row r="279" spans="2:29" ht="9.75" customHeight="1">
      <c r="B279" s="639" t="s">
        <v>0</v>
      </c>
      <c r="C279" s="639"/>
      <c r="D279" s="639"/>
      <c r="E279" s="639"/>
      <c r="F279" s="639"/>
      <c r="G279" s="639"/>
      <c r="H279" s="639"/>
      <c r="I279" s="639"/>
      <c r="J279" s="639"/>
      <c r="K279" s="639"/>
      <c r="L279" s="639"/>
      <c r="M279" s="639"/>
      <c r="N279" s="639"/>
      <c r="O279" s="639"/>
      <c r="P279" s="639"/>
      <c r="Q279" s="639"/>
      <c r="R279" s="639"/>
      <c r="S279" s="639"/>
      <c r="T279" s="639"/>
      <c r="U279" s="639"/>
      <c r="V279" s="639"/>
      <c r="W279" s="639"/>
      <c r="X279" s="639"/>
      <c r="Y279" s="639"/>
      <c r="Z279" s="639"/>
      <c r="AA279" s="639"/>
      <c r="AB279" s="134"/>
      <c r="AC279" s="29"/>
    </row>
    <row r="280" spans="2:29" ht="9.75" customHeight="1">
      <c r="B280" s="639" t="s">
        <v>398</v>
      </c>
      <c r="C280" s="639"/>
      <c r="D280" s="639"/>
      <c r="E280" s="639"/>
      <c r="F280" s="639"/>
      <c r="G280" s="639"/>
      <c r="H280" s="639"/>
      <c r="I280" s="639"/>
      <c r="J280" s="639"/>
      <c r="K280" s="639"/>
      <c r="L280" s="639"/>
      <c r="M280" s="639"/>
      <c r="N280" s="639"/>
      <c r="O280" s="639"/>
      <c r="P280" s="639"/>
      <c r="Q280" s="639"/>
      <c r="R280" s="639"/>
      <c r="S280" s="639"/>
      <c r="T280" s="639"/>
      <c r="U280" s="639"/>
      <c r="V280" s="639"/>
      <c r="W280" s="639"/>
      <c r="X280" s="639"/>
      <c r="Y280" s="639"/>
      <c r="Z280" s="639"/>
      <c r="AA280" s="639"/>
      <c r="AB280" s="29"/>
      <c r="AC280" s="29"/>
    </row>
    <row r="281" spans="2:29" ht="14.25" customHeight="1">
      <c r="B281" s="623" t="s">
        <v>511</v>
      </c>
      <c r="C281" s="623"/>
      <c r="D281" s="623"/>
      <c r="E281" s="623"/>
      <c r="F281" s="623"/>
      <c r="G281" s="623"/>
      <c r="H281" s="623"/>
      <c r="I281" s="623"/>
      <c r="J281" s="623"/>
      <c r="K281" s="623"/>
      <c r="L281" s="623"/>
      <c r="M281" s="623"/>
      <c r="N281" s="623"/>
      <c r="O281" s="623"/>
      <c r="P281" s="623"/>
      <c r="Q281" s="623"/>
      <c r="R281" s="623"/>
      <c r="S281" s="623"/>
      <c r="T281" s="623"/>
      <c r="U281" s="623"/>
      <c r="V281" s="623"/>
      <c r="W281" s="623"/>
      <c r="X281" s="623"/>
      <c r="Y281" s="623"/>
      <c r="Z281" s="623"/>
      <c r="AA281" s="623"/>
      <c r="AB281" s="29"/>
      <c r="AC281" s="29"/>
    </row>
    <row r="282" spans="2:27" ht="11.25">
      <c r="B282" s="81" t="s">
        <v>50</v>
      </c>
      <c r="C282" s="283"/>
      <c r="D282" s="216"/>
      <c r="E282" s="284"/>
      <c r="F282" s="285"/>
      <c r="G282" s="285"/>
      <c r="H282" s="285"/>
      <c r="I282" s="285"/>
      <c r="J282" s="285"/>
      <c r="K282" s="285"/>
      <c r="L282" s="285"/>
      <c r="M282" s="285"/>
      <c r="N282" s="285"/>
      <c r="O282" s="285"/>
      <c r="P282" s="285"/>
      <c r="Q282" s="285"/>
      <c r="R282" s="285"/>
      <c r="S282" s="285"/>
      <c r="T282" s="285"/>
      <c r="U282" s="285"/>
      <c r="V282" s="216"/>
      <c r="W282" s="216"/>
      <c r="X282" s="216"/>
      <c r="Y282" s="216"/>
      <c r="Z282" s="216"/>
      <c r="AA282" s="216"/>
    </row>
    <row r="283" spans="2:27" ht="13.5" customHeight="1">
      <c r="B283" s="81" t="s">
        <v>51</v>
      </c>
      <c r="C283" s="283"/>
      <c r="D283" s="216"/>
      <c r="E283" s="284"/>
      <c r="F283" s="285"/>
      <c r="G283" s="285"/>
      <c r="H283" s="285"/>
      <c r="I283" s="285"/>
      <c r="J283" s="285"/>
      <c r="K283" s="285"/>
      <c r="L283" s="285"/>
      <c r="M283" s="285"/>
      <c r="N283" s="285"/>
      <c r="O283" s="285"/>
      <c r="P283" s="285"/>
      <c r="Q283" s="285"/>
      <c r="R283" s="285"/>
      <c r="S283" s="285"/>
      <c r="T283" s="285"/>
      <c r="U283" s="285"/>
      <c r="V283" s="216"/>
      <c r="W283" s="216"/>
      <c r="X283" s="216"/>
      <c r="Y283" s="216"/>
      <c r="Z283" s="216"/>
      <c r="AA283" s="216"/>
    </row>
    <row r="284" spans="2:27" ht="12" thickBot="1">
      <c r="B284" s="286" t="s">
        <v>117</v>
      </c>
      <c r="C284" s="287"/>
      <c r="D284" s="288"/>
      <c r="E284" s="289"/>
      <c r="F284" s="290"/>
      <c r="G284" s="290"/>
      <c r="H284" s="290"/>
      <c r="I284" s="290"/>
      <c r="J284" s="290"/>
      <c r="K284" s="290"/>
      <c r="L284" s="290"/>
      <c r="M284" s="290"/>
      <c r="N284" s="290"/>
      <c r="O284" s="290"/>
      <c r="P284" s="290"/>
      <c r="Q284" s="290"/>
      <c r="R284" s="290"/>
      <c r="S284" s="290"/>
      <c r="T284" s="290"/>
      <c r="U284" s="290"/>
      <c r="V284" s="288"/>
      <c r="W284" s="288"/>
      <c r="X284" s="288"/>
      <c r="Y284" s="288"/>
      <c r="Z284" s="288"/>
      <c r="AA284" s="288"/>
    </row>
    <row r="285" spans="2:27" ht="15" customHeight="1">
      <c r="B285" s="82"/>
      <c r="C285" s="83"/>
      <c r="D285" s="84"/>
      <c r="E285" s="61"/>
      <c r="F285" s="62"/>
      <c r="G285" s="62"/>
      <c r="H285" s="62"/>
      <c r="I285" s="62"/>
      <c r="J285" s="62"/>
      <c r="K285" s="68"/>
      <c r="L285" s="62"/>
      <c r="M285" s="62"/>
      <c r="N285" s="62"/>
      <c r="O285" s="68"/>
      <c r="P285" s="62"/>
      <c r="Q285" s="62"/>
      <c r="R285" s="62"/>
      <c r="S285" s="62"/>
      <c r="T285" s="62"/>
      <c r="U285" s="62"/>
      <c r="V285" s="63"/>
      <c r="W285" s="63"/>
      <c r="X285" s="63"/>
      <c r="Y285" s="63"/>
      <c r="Z285" s="654" t="s">
        <v>1</v>
      </c>
      <c r="AA285" s="655"/>
    </row>
    <row r="286" spans="2:27" ht="12" thickBot="1">
      <c r="B286" s="630" t="s">
        <v>69</v>
      </c>
      <c r="C286" s="631"/>
      <c r="D286" s="632"/>
      <c r="E286" s="638" t="s">
        <v>12</v>
      </c>
      <c r="F286" s="639"/>
      <c r="G286" s="639"/>
      <c r="H286" s="639"/>
      <c r="I286" s="639"/>
      <c r="J286" s="672"/>
      <c r="K286" s="638" t="s">
        <v>13</v>
      </c>
      <c r="L286" s="639"/>
      <c r="M286" s="639"/>
      <c r="N286" s="672"/>
      <c r="O286" s="638" t="s">
        <v>14</v>
      </c>
      <c r="P286" s="639"/>
      <c r="Q286" s="639"/>
      <c r="R286" s="639"/>
      <c r="S286" s="639"/>
      <c r="T286" s="639" t="s">
        <v>15</v>
      </c>
      <c r="U286" s="639"/>
      <c r="V286" s="639"/>
      <c r="W286" s="639"/>
      <c r="X286" s="639"/>
      <c r="Y286" s="672"/>
      <c r="Z286" s="656"/>
      <c r="AA286" s="657"/>
    </row>
    <row r="287" spans="2:29" ht="9.75" customHeight="1" thickBot="1">
      <c r="B287" s="64"/>
      <c r="C287" s="85"/>
      <c r="D287" s="86"/>
      <c r="E287" s="64"/>
      <c r="F287" s="65"/>
      <c r="G287" s="66"/>
      <c r="H287" s="66"/>
      <c r="I287" s="66"/>
      <c r="J287" s="66"/>
      <c r="K287" s="69"/>
      <c r="L287" s="66"/>
      <c r="M287" s="66"/>
      <c r="N287" s="66"/>
      <c r="O287" s="69"/>
      <c r="P287" s="66"/>
      <c r="Q287" s="66"/>
      <c r="R287" s="66"/>
      <c r="S287" s="66"/>
      <c r="T287" s="66"/>
      <c r="U287" s="66"/>
      <c r="V287" s="67"/>
      <c r="W287" s="67"/>
      <c r="X287" s="67"/>
      <c r="Y287" s="67"/>
      <c r="Z287" s="633" t="s">
        <v>2</v>
      </c>
      <c r="AA287" s="634"/>
      <c r="AB287" s="34"/>
      <c r="AC287" s="29"/>
    </row>
    <row r="288" spans="2:29" ht="9.75" customHeight="1">
      <c r="B288" s="87"/>
      <c r="C288" s="88"/>
      <c r="D288" s="89"/>
      <c r="E288" s="240"/>
      <c r="F288" s="276" t="s">
        <v>44</v>
      </c>
      <c r="G288" s="673" t="s">
        <v>502</v>
      </c>
      <c r="H288" s="626" t="s">
        <v>495</v>
      </c>
      <c r="I288" s="626" t="s">
        <v>449</v>
      </c>
      <c r="J288" s="628" t="s">
        <v>120</v>
      </c>
      <c r="K288" s="240"/>
      <c r="L288" s="276" t="s">
        <v>44</v>
      </c>
      <c r="M288" s="673" t="s">
        <v>502</v>
      </c>
      <c r="N288" s="241" t="s">
        <v>120</v>
      </c>
      <c r="O288" s="240"/>
      <c r="P288" s="276" t="s">
        <v>44</v>
      </c>
      <c r="Q288" s="673" t="s">
        <v>502</v>
      </c>
      <c r="R288" s="626" t="s">
        <v>495</v>
      </c>
      <c r="S288" s="241" t="s">
        <v>120</v>
      </c>
      <c r="T288" s="240"/>
      <c r="U288" s="276" t="s">
        <v>44</v>
      </c>
      <c r="V288" s="673" t="s">
        <v>502</v>
      </c>
      <c r="W288" s="626" t="s">
        <v>495</v>
      </c>
      <c r="X288" s="626" t="s">
        <v>449</v>
      </c>
      <c r="Y288" s="628" t="s">
        <v>120</v>
      </c>
      <c r="Z288" s="113" t="s">
        <v>39</v>
      </c>
      <c r="AA288" s="72" t="s">
        <v>48</v>
      </c>
      <c r="AB288" s="33"/>
      <c r="AC288" s="29"/>
    </row>
    <row r="289" spans="2:29" ht="9.75" customHeight="1" thickBot="1">
      <c r="B289" s="90" t="s">
        <v>3</v>
      </c>
      <c r="C289" s="91" t="s">
        <v>4</v>
      </c>
      <c r="D289" s="92" t="s">
        <v>5</v>
      </c>
      <c r="E289" s="242" t="s">
        <v>16</v>
      </c>
      <c r="F289" s="277" t="s">
        <v>45</v>
      </c>
      <c r="G289" s="674"/>
      <c r="H289" s="627"/>
      <c r="I289" s="627"/>
      <c r="J289" s="629"/>
      <c r="K289" s="242" t="s">
        <v>16</v>
      </c>
      <c r="L289" s="277" t="s">
        <v>45</v>
      </c>
      <c r="M289" s="674"/>
      <c r="N289" s="243"/>
      <c r="O289" s="242" t="s">
        <v>16</v>
      </c>
      <c r="P289" s="277" t="s">
        <v>45</v>
      </c>
      <c r="Q289" s="674"/>
      <c r="R289" s="627"/>
      <c r="S289" s="243"/>
      <c r="T289" s="242" t="s">
        <v>16</v>
      </c>
      <c r="U289" s="277" t="s">
        <v>45</v>
      </c>
      <c r="V289" s="674"/>
      <c r="W289" s="627"/>
      <c r="X289" s="627"/>
      <c r="Y289" s="629"/>
      <c r="Z289" s="73" t="s">
        <v>40</v>
      </c>
      <c r="AA289" s="73" t="s">
        <v>49</v>
      </c>
      <c r="AB289" s="33"/>
      <c r="AC289" s="29"/>
    </row>
    <row r="290" spans="2:29" ht="9.75" customHeight="1">
      <c r="B290" s="667" t="s">
        <v>70</v>
      </c>
      <c r="C290" s="668"/>
      <c r="D290" s="669"/>
      <c r="E290" s="126"/>
      <c r="F290" s="38"/>
      <c r="G290" s="38"/>
      <c r="H290" s="38"/>
      <c r="I290" s="38"/>
      <c r="J290" s="38"/>
      <c r="K290" s="126"/>
      <c r="L290" s="38"/>
      <c r="M290" s="38"/>
      <c r="N290" s="38"/>
      <c r="O290" s="126"/>
      <c r="P290" s="38"/>
      <c r="Q290" s="38"/>
      <c r="R290" s="600"/>
      <c r="S290" s="127"/>
      <c r="T290" s="206"/>
      <c r="U290" s="38"/>
      <c r="V290" s="38"/>
      <c r="W290" s="38"/>
      <c r="X290" s="38"/>
      <c r="Y290" s="38"/>
      <c r="Z290" s="380"/>
      <c r="AA290" s="381"/>
      <c r="AB290" s="34"/>
      <c r="AC290" s="29"/>
    </row>
    <row r="291" spans="2:29" ht="9.75" customHeight="1">
      <c r="B291" s="270"/>
      <c r="C291" s="40" t="s">
        <v>186</v>
      </c>
      <c r="D291" s="271"/>
      <c r="E291" s="126"/>
      <c r="F291" s="38"/>
      <c r="G291" s="38"/>
      <c r="H291" s="38"/>
      <c r="I291" s="38"/>
      <c r="J291" s="38"/>
      <c r="K291" s="126"/>
      <c r="L291" s="38"/>
      <c r="M291" s="38"/>
      <c r="N291" s="38"/>
      <c r="O291" s="126"/>
      <c r="P291" s="206"/>
      <c r="Q291" s="38"/>
      <c r="R291" s="600"/>
      <c r="S291" s="127"/>
      <c r="T291" s="206"/>
      <c r="U291" s="38"/>
      <c r="V291" s="38"/>
      <c r="W291" s="38"/>
      <c r="X291" s="38"/>
      <c r="Y291" s="38"/>
      <c r="Z291" s="380"/>
      <c r="AA291" s="381"/>
      <c r="AB291" s="33"/>
      <c r="AC291" s="29"/>
    </row>
    <row r="292" spans="2:29" ht="9.75" customHeight="1">
      <c r="B292" s="624" t="s">
        <v>187</v>
      </c>
      <c r="C292" s="636" t="s">
        <v>193</v>
      </c>
      <c r="D292" s="96" t="s">
        <v>194</v>
      </c>
      <c r="E292" s="56">
        <f>SUM(F292:J292)</f>
        <v>145224.48</v>
      </c>
      <c r="F292" s="18">
        <v>145224.48</v>
      </c>
      <c r="G292" s="130">
        <v>0</v>
      </c>
      <c r="H292" s="130">
        <v>0</v>
      </c>
      <c r="I292" s="130">
        <v>0</v>
      </c>
      <c r="J292" s="130">
        <v>0</v>
      </c>
      <c r="K292" s="56">
        <f>SUM(L292:N292)</f>
        <v>556.27</v>
      </c>
      <c r="L292" s="18">
        <v>556.27</v>
      </c>
      <c r="M292" s="119"/>
      <c r="N292" s="119"/>
      <c r="O292" s="56"/>
      <c r="P292" s="114"/>
      <c r="Q292" s="18"/>
      <c r="R292" s="597"/>
      <c r="S292" s="116"/>
      <c r="T292" s="391">
        <f>SUM(U292:Y292)</f>
        <v>144668.21000000002</v>
      </c>
      <c r="U292" s="235">
        <f>SUM(F292-L292)</f>
        <v>144668.21000000002</v>
      </c>
      <c r="V292" s="130">
        <f>SUM(G292)</f>
        <v>0</v>
      </c>
      <c r="W292" s="130">
        <f>SUM(H292)</f>
        <v>0</v>
      </c>
      <c r="X292" s="130">
        <f>SUM(I292)</f>
        <v>0</v>
      </c>
      <c r="Y292" s="130">
        <f>SUM(J292)</f>
        <v>0</v>
      </c>
      <c r="Z292" s="336" t="s">
        <v>71</v>
      </c>
      <c r="AA292" s="337" t="s">
        <v>42</v>
      </c>
      <c r="AB292" s="33"/>
      <c r="AC292" s="29"/>
    </row>
    <row r="293" spans="2:29" ht="9.75" customHeight="1">
      <c r="B293" s="624"/>
      <c r="C293" s="636"/>
      <c r="D293" s="99" t="s">
        <v>28</v>
      </c>
      <c r="E293" s="60"/>
      <c r="F293" s="22"/>
      <c r="G293" s="22"/>
      <c r="H293" s="22"/>
      <c r="I293" s="22"/>
      <c r="J293" s="22"/>
      <c r="K293" s="60"/>
      <c r="L293" s="22"/>
      <c r="M293" s="22"/>
      <c r="N293" s="22"/>
      <c r="O293" s="56"/>
      <c r="P293" s="114"/>
      <c r="Q293" s="18"/>
      <c r="R293" s="597"/>
      <c r="S293" s="116"/>
      <c r="T293" s="114"/>
      <c r="U293" s="18"/>
      <c r="V293" s="18"/>
      <c r="W293" s="18"/>
      <c r="X293" s="18"/>
      <c r="Y293" s="18"/>
      <c r="Z293" s="336" t="s">
        <v>72</v>
      </c>
      <c r="AA293" s="337"/>
      <c r="AB293" s="33"/>
      <c r="AC293" s="29"/>
    </row>
    <row r="294" spans="2:29" ht="9.75" customHeight="1">
      <c r="B294" s="624" t="s">
        <v>188</v>
      </c>
      <c r="C294" s="636" t="s">
        <v>193</v>
      </c>
      <c r="D294" s="98" t="s">
        <v>85</v>
      </c>
      <c r="E294" s="56">
        <f>SUM(F294:J294)</f>
        <v>93871.65</v>
      </c>
      <c r="F294" s="18">
        <v>93871.65</v>
      </c>
      <c r="G294" s="130">
        <v>0</v>
      </c>
      <c r="H294" s="130">
        <v>0</v>
      </c>
      <c r="I294" s="130">
        <v>0</v>
      </c>
      <c r="J294" s="130">
        <v>0</v>
      </c>
      <c r="K294" s="56">
        <f>SUM(L294:N294)</f>
        <v>932.25</v>
      </c>
      <c r="L294" s="18">
        <v>932.25</v>
      </c>
      <c r="M294" s="119"/>
      <c r="N294" s="119"/>
      <c r="O294" s="56"/>
      <c r="P294" s="114"/>
      <c r="Q294" s="18"/>
      <c r="R294" s="597"/>
      <c r="S294" s="116"/>
      <c r="T294" s="391">
        <f>SUM(U294:Y294)</f>
        <v>92939.4</v>
      </c>
      <c r="U294" s="235">
        <f>SUM(F294-L294)</f>
        <v>92939.4</v>
      </c>
      <c r="V294" s="130">
        <f>SUM(G294)</f>
        <v>0</v>
      </c>
      <c r="W294" s="130">
        <f>SUM(H294)</f>
        <v>0</v>
      </c>
      <c r="X294" s="130">
        <f>SUM(I294)</f>
        <v>0</v>
      </c>
      <c r="Y294" s="130">
        <f>SUM(J294)</f>
        <v>0</v>
      </c>
      <c r="Z294" s="336" t="s">
        <v>71</v>
      </c>
      <c r="AA294" s="337" t="s">
        <v>42</v>
      </c>
      <c r="AB294" s="34"/>
      <c r="AC294" s="29"/>
    </row>
    <row r="295" spans="2:29" ht="7.5" customHeight="1">
      <c r="B295" s="624"/>
      <c r="C295" s="636"/>
      <c r="D295" s="99" t="s">
        <v>61</v>
      </c>
      <c r="E295" s="60"/>
      <c r="F295" s="22"/>
      <c r="G295" s="22"/>
      <c r="H295" s="22"/>
      <c r="I295" s="22"/>
      <c r="J295" s="22"/>
      <c r="K295" s="60"/>
      <c r="L295" s="22"/>
      <c r="M295" s="22"/>
      <c r="N295" s="22"/>
      <c r="O295" s="56"/>
      <c r="P295" s="114"/>
      <c r="Q295" s="18"/>
      <c r="R295" s="597"/>
      <c r="S295" s="116"/>
      <c r="T295" s="114"/>
      <c r="U295" s="18"/>
      <c r="V295" s="30"/>
      <c r="W295" s="30"/>
      <c r="X295" s="30"/>
      <c r="Y295" s="30"/>
      <c r="Z295" s="336" t="s">
        <v>72</v>
      </c>
      <c r="AA295" s="337"/>
      <c r="AB295" s="33"/>
      <c r="AC295" s="29"/>
    </row>
    <row r="296" spans="2:29" ht="9.75" customHeight="1">
      <c r="B296" s="624" t="s">
        <v>189</v>
      </c>
      <c r="C296" s="636" t="s">
        <v>193</v>
      </c>
      <c r="D296" s="99" t="s">
        <v>19</v>
      </c>
      <c r="E296" s="56">
        <f>SUM(F296:J296)</f>
        <v>84514.89</v>
      </c>
      <c r="F296" s="18">
        <v>84514.89</v>
      </c>
      <c r="G296" s="130">
        <v>0</v>
      </c>
      <c r="H296" s="130">
        <v>0</v>
      </c>
      <c r="I296" s="130">
        <v>0</v>
      </c>
      <c r="J296" s="130">
        <v>0</v>
      </c>
      <c r="K296" s="56">
        <f>SUM(L296:N296)</f>
        <v>883.09</v>
      </c>
      <c r="L296" s="18">
        <v>883.09</v>
      </c>
      <c r="M296" s="119"/>
      <c r="N296" s="119"/>
      <c r="O296" s="56"/>
      <c r="P296" s="114"/>
      <c r="Q296" s="18"/>
      <c r="R296" s="597"/>
      <c r="S296" s="116"/>
      <c r="T296" s="391">
        <f>SUM(U296:Y296)</f>
        <v>83631.8</v>
      </c>
      <c r="U296" s="235">
        <f>SUM(F296-L296)</f>
        <v>83631.8</v>
      </c>
      <c r="V296" s="130">
        <f>SUM(G296)</f>
        <v>0</v>
      </c>
      <c r="W296" s="130">
        <f>SUM(H296)</f>
        <v>0</v>
      </c>
      <c r="X296" s="130">
        <f>SUM(I296)</f>
        <v>0</v>
      </c>
      <c r="Y296" s="130">
        <f>SUM(J296)</f>
        <v>0</v>
      </c>
      <c r="Z296" s="336" t="s">
        <v>71</v>
      </c>
      <c r="AA296" s="337" t="s">
        <v>42</v>
      </c>
      <c r="AB296" s="33"/>
      <c r="AC296" s="29"/>
    </row>
    <row r="297" spans="2:29" ht="11.25" customHeight="1">
      <c r="B297" s="624"/>
      <c r="C297" s="636"/>
      <c r="D297" s="99" t="s">
        <v>32</v>
      </c>
      <c r="E297" s="56"/>
      <c r="F297" s="18"/>
      <c r="G297" s="18"/>
      <c r="H297" s="18"/>
      <c r="I297" s="18"/>
      <c r="J297" s="18"/>
      <c r="K297" s="56"/>
      <c r="L297" s="18"/>
      <c r="M297" s="18"/>
      <c r="N297" s="18"/>
      <c r="O297" s="56"/>
      <c r="P297" s="114"/>
      <c r="Q297" s="18"/>
      <c r="R297" s="597"/>
      <c r="S297" s="116"/>
      <c r="T297" s="114"/>
      <c r="U297" s="18"/>
      <c r="V297" s="18"/>
      <c r="W297" s="18"/>
      <c r="X297" s="18"/>
      <c r="Y297" s="18"/>
      <c r="Z297" s="336" t="s">
        <v>72</v>
      </c>
      <c r="AA297" s="337"/>
      <c r="AB297" s="33"/>
      <c r="AC297" s="29"/>
    </row>
    <row r="298" spans="2:29" ht="9.75" customHeight="1">
      <c r="B298" s="624" t="s">
        <v>190</v>
      </c>
      <c r="C298" s="635" t="s">
        <v>193</v>
      </c>
      <c r="D298" s="105" t="s">
        <v>195</v>
      </c>
      <c r="E298" s="56">
        <f>SUM(F298:J298)</f>
        <v>69879.56</v>
      </c>
      <c r="F298" s="18">
        <v>69879.56</v>
      </c>
      <c r="G298" s="130">
        <v>0</v>
      </c>
      <c r="H298" s="130">
        <v>0</v>
      </c>
      <c r="I298" s="130">
        <v>0</v>
      </c>
      <c r="J298" s="130">
        <v>0</v>
      </c>
      <c r="K298" s="56">
        <f>SUM(L298:N298)</f>
        <v>461.3</v>
      </c>
      <c r="L298" s="18">
        <v>461.3</v>
      </c>
      <c r="M298" s="119"/>
      <c r="N298" s="119"/>
      <c r="O298" s="56"/>
      <c r="P298" s="114"/>
      <c r="Q298" s="18"/>
      <c r="R298" s="597"/>
      <c r="S298" s="116"/>
      <c r="T298" s="391">
        <f>SUM(U298:Y298)</f>
        <v>69418.26</v>
      </c>
      <c r="U298" s="235">
        <f>SUM(F298-L298)</f>
        <v>69418.26</v>
      </c>
      <c r="V298" s="130">
        <f>SUM(G298)</f>
        <v>0</v>
      </c>
      <c r="W298" s="130">
        <f>SUM(H298)</f>
        <v>0</v>
      </c>
      <c r="X298" s="130">
        <f>SUM(I298)</f>
        <v>0</v>
      </c>
      <c r="Y298" s="130">
        <f>SUM(J298)</f>
        <v>0</v>
      </c>
      <c r="Z298" s="336" t="s">
        <v>71</v>
      </c>
      <c r="AA298" s="337" t="s">
        <v>42</v>
      </c>
      <c r="AB298" s="33"/>
      <c r="AC298" s="29"/>
    </row>
    <row r="299" spans="2:29" ht="9.75" customHeight="1">
      <c r="B299" s="624"/>
      <c r="C299" s="635"/>
      <c r="D299" s="105" t="s">
        <v>61</v>
      </c>
      <c r="E299" s="60"/>
      <c r="F299" s="22"/>
      <c r="G299" s="22"/>
      <c r="H299" s="22"/>
      <c r="I299" s="22"/>
      <c r="J299" s="22"/>
      <c r="K299" s="57"/>
      <c r="L299" s="21"/>
      <c r="M299" s="21"/>
      <c r="N299" s="21"/>
      <c r="O299" s="60"/>
      <c r="P299" s="207"/>
      <c r="Q299" s="22"/>
      <c r="R299" s="561"/>
      <c r="S299" s="128"/>
      <c r="T299" s="114"/>
      <c r="U299" s="18"/>
      <c r="V299" s="30"/>
      <c r="W299" s="30"/>
      <c r="X299" s="30"/>
      <c r="Y299" s="30"/>
      <c r="Z299" s="336" t="s">
        <v>72</v>
      </c>
      <c r="AA299" s="337"/>
      <c r="AB299" s="34"/>
      <c r="AC299" s="29"/>
    </row>
    <row r="300" spans="2:29" ht="9.75" customHeight="1">
      <c r="B300" s="624" t="s">
        <v>191</v>
      </c>
      <c r="C300" s="635" t="s">
        <v>193</v>
      </c>
      <c r="D300" s="105" t="s">
        <v>47</v>
      </c>
      <c r="E300" s="56">
        <f>SUM(F300:J300)</f>
        <v>99999.97</v>
      </c>
      <c r="F300" s="18">
        <v>99999.97</v>
      </c>
      <c r="G300" s="130">
        <v>0</v>
      </c>
      <c r="H300" s="130">
        <v>0</v>
      </c>
      <c r="I300" s="130">
        <v>0</v>
      </c>
      <c r="J300" s="130">
        <v>0</v>
      </c>
      <c r="K300" s="56">
        <f>SUM(L300:N300)</f>
        <v>479.53</v>
      </c>
      <c r="L300" s="18">
        <v>479.53</v>
      </c>
      <c r="M300" s="119"/>
      <c r="N300" s="119"/>
      <c r="O300" s="56"/>
      <c r="P300" s="114"/>
      <c r="Q300" s="18"/>
      <c r="R300" s="597"/>
      <c r="S300" s="116"/>
      <c r="T300" s="391">
        <f>SUM(U300:Y300)</f>
        <v>99520.44</v>
      </c>
      <c r="U300" s="235">
        <f>SUM(F300-L300)</f>
        <v>99520.44</v>
      </c>
      <c r="V300" s="130">
        <f>SUM(G300)</f>
        <v>0</v>
      </c>
      <c r="W300" s="130">
        <f>SUM(H300)</f>
        <v>0</v>
      </c>
      <c r="X300" s="130">
        <f>SUM(I300)</f>
        <v>0</v>
      </c>
      <c r="Y300" s="130">
        <f>SUM(J300)</f>
        <v>0</v>
      </c>
      <c r="Z300" s="336" t="s">
        <v>71</v>
      </c>
      <c r="AA300" s="337" t="s">
        <v>42</v>
      </c>
      <c r="AB300" s="34"/>
      <c r="AC300" s="29"/>
    </row>
    <row r="301" spans="2:29" ht="9.75" customHeight="1">
      <c r="B301" s="624"/>
      <c r="C301" s="635"/>
      <c r="D301" s="105" t="s">
        <v>6</v>
      </c>
      <c r="E301" s="56"/>
      <c r="F301" s="18"/>
      <c r="G301" s="18"/>
      <c r="H301" s="18"/>
      <c r="I301" s="18"/>
      <c r="J301" s="18"/>
      <c r="K301" s="56"/>
      <c r="L301" s="18"/>
      <c r="M301" s="18"/>
      <c r="N301" s="18"/>
      <c r="O301" s="56"/>
      <c r="P301" s="114"/>
      <c r="Q301" s="18"/>
      <c r="R301" s="597"/>
      <c r="S301" s="116"/>
      <c r="T301" s="114"/>
      <c r="U301" s="18"/>
      <c r="V301" s="30"/>
      <c r="W301" s="30"/>
      <c r="X301" s="30"/>
      <c r="Y301" s="30"/>
      <c r="Z301" s="336" t="s">
        <v>72</v>
      </c>
      <c r="AA301" s="337"/>
      <c r="AB301" s="34"/>
      <c r="AC301" s="29"/>
    </row>
    <row r="302" spans="2:29" ht="6.75" customHeight="1">
      <c r="B302" s="270"/>
      <c r="C302" s="40" t="s">
        <v>490</v>
      </c>
      <c r="D302" s="271"/>
      <c r="E302" s="126"/>
      <c r="F302" s="38"/>
      <c r="G302" s="38"/>
      <c r="H302" s="38"/>
      <c r="I302" s="38"/>
      <c r="J302" s="38"/>
      <c r="K302" s="126"/>
      <c r="L302" s="38"/>
      <c r="M302" s="38"/>
      <c r="N302" s="38"/>
      <c r="O302" s="126"/>
      <c r="P302" s="206"/>
      <c r="Q302" s="38"/>
      <c r="R302" s="600"/>
      <c r="S302" s="127"/>
      <c r="T302" s="206"/>
      <c r="U302" s="38"/>
      <c r="V302" s="38"/>
      <c r="W302" s="38"/>
      <c r="X302" s="38"/>
      <c r="Y302" s="38"/>
      <c r="Z302" s="380"/>
      <c r="AA302" s="381"/>
      <c r="AB302" s="134"/>
      <c r="AC302" s="29"/>
    </row>
    <row r="303" spans="2:29" ht="9.75" customHeight="1">
      <c r="B303" s="624" t="s">
        <v>415</v>
      </c>
      <c r="C303" s="635" t="s">
        <v>469</v>
      </c>
      <c r="D303" s="105" t="s">
        <v>59</v>
      </c>
      <c r="E303" s="56">
        <f>SUM(F303:J303)</f>
        <v>120000</v>
      </c>
      <c r="F303" s="18">
        <v>120000</v>
      </c>
      <c r="G303" s="130">
        <v>0</v>
      </c>
      <c r="H303" s="130">
        <v>0</v>
      </c>
      <c r="I303" s="130">
        <v>0</v>
      </c>
      <c r="J303" s="130">
        <v>0</v>
      </c>
      <c r="K303" s="56">
        <f>SUM(L303:N303)</f>
        <v>13465.9</v>
      </c>
      <c r="L303" s="18">
        <v>13465.9</v>
      </c>
      <c r="M303" s="18"/>
      <c r="N303" s="18"/>
      <c r="O303" s="56"/>
      <c r="P303" s="18"/>
      <c r="Q303" s="18"/>
      <c r="R303" s="18"/>
      <c r="S303" s="18"/>
      <c r="T303" s="60">
        <f>SUM(U303:Y303)</f>
        <v>106534.1</v>
      </c>
      <c r="U303" s="22">
        <f>SUM(F303-L303)</f>
        <v>106534.1</v>
      </c>
      <c r="V303" s="130">
        <f>SUM(G303)</f>
        <v>0</v>
      </c>
      <c r="W303" s="130">
        <f>SUM(H303)</f>
        <v>0</v>
      </c>
      <c r="X303" s="130">
        <f>SUM(I303)</f>
        <v>0</v>
      </c>
      <c r="Y303" s="130">
        <f>SUM(J303)</f>
        <v>0</v>
      </c>
      <c r="Z303" s="336" t="s">
        <v>71</v>
      </c>
      <c r="AA303" s="337" t="s">
        <v>42</v>
      </c>
      <c r="AB303" s="134"/>
      <c r="AC303" s="29"/>
    </row>
    <row r="304" spans="2:29" ht="9.75" customHeight="1">
      <c r="B304" s="624"/>
      <c r="C304" s="635"/>
      <c r="D304" s="105" t="s">
        <v>26</v>
      </c>
      <c r="E304" s="56"/>
      <c r="F304" s="18"/>
      <c r="G304" s="18"/>
      <c r="H304" s="18"/>
      <c r="I304" s="18"/>
      <c r="J304" s="18"/>
      <c r="K304" s="56"/>
      <c r="L304" s="18"/>
      <c r="M304" s="18"/>
      <c r="N304" s="18"/>
      <c r="O304" s="56"/>
      <c r="P304" s="114"/>
      <c r="Q304" s="18"/>
      <c r="R304" s="597"/>
      <c r="S304" s="116"/>
      <c r="T304" s="114"/>
      <c r="U304" s="18"/>
      <c r="V304" s="30"/>
      <c r="W304" s="30"/>
      <c r="X304" s="30"/>
      <c r="Y304" s="30"/>
      <c r="Z304" s="336" t="s">
        <v>72</v>
      </c>
      <c r="AA304" s="337"/>
      <c r="AB304" s="134"/>
      <c r="AC304" s="29"/>
    </row>
    <row r="305" spans="2:29" ht="7.5" customHeight="1">
      <c r="B305" s="302"/>
      <c r="C305" s="40" t="s">
        <v>55</v>
      </c>
      <c r="D305" s="105"/>
      <c r="E305" s="56"/>
      <c r="F305" s="18"/>
      <c r="G305" s="18"/>
      <c r="H305" s="18"/>
      <c r="I305" s="18"/>
      <c r="J305" s="18"/>
      <c r="K305" s="56"/>
      <c r="L305" s="18"/>
      <c r="M305" s="18"/>
      <c r="N305" s="18"/>
      <c r="O305" s="56"/>
      <c r="P305" s="114"/>
      <c r="Q305" s="18"/>
      <c r="R305" s="597"/>
      <c r="S305" s="116"/>
      <c r="T305" s="114"/>
      <c r="U305" s="18"/>
      <c r="V305" s="30"/>
      <c r="W305" s="30"/>
      <c r="X305" s="30"/>
      <c r="Y305" s="30"/>
      <c r="Z305" s="336"/>
      <c r="AA305" s="337"/>
      <c r="AB305" s="134"/>
      <c r="AC305" s="29"/>
    </row>
    <row r="306" spans="2:29" ht="9.75" customHeight="1">
      <c r="B306" s="624" t="s">
        <v>192</v>
      </c>
      <c r="C306" s="635" t="s">
        <v>198</v>
      </c>
      <c r="D306" s="105" t="s">
        <v>36</v>
      </c>
      <c r="E306" s="56">
        <f>SUM(F306:J306)</f>
        <v>379682.14</v>
      </c>
      <c r="F306" s="18">
        <v>379682.14</v>
      </c>
      <c r="G306" s="130">
        <v>0</v>
      </c>
      <c r="H306" s="130">
        <v>0</v>
      </c>
      <c r="I306" s="130">
        <v>0</v>
      </c>
      <c r="J306" s="130">
        <v>0</v>
      </c>
      <c r="K306" s="56">
        <f>SUM(L306:N306)</f>
        <v>134.4</v>
      </c>
      <c r="L306" s="18">
        <v>134.4</v>
      </c>
      <c r="M306" s="119"/>
      <c r="N306" s="119"/>
      <c r="O306" s="56"/>
      <c r="P306" s="114"/>
      <c r="Q306" s="18"/>
      <c r="R306" s="597"/>
      <c r="S306" s="116"/>
      <c r="T306" s="391">
        <f>SUM(U306:Y306)</f>
        <v>379547.74</v>
      </c>
      <c r="U306" s="235">
        <f>SUM(F306-L306)</f>
        <v>379547.74</v>
      </c>
      <c r="V306" s="130">
        <f>SUM(G306)</f>
        <v>0</v>
      </c>
      <c r="W306" s="130">
        <f>SUM(H306)</f>
        <v>0</v>
      </c>
      <c r="X306" s="130">
        <f>SUM(I306)</f>
        <v>0</v>
      </c>
      <c r="Y306" s="130">
        <f>SUM(J306)</f>
        <v>0</v>
      </c>
      <c r="Z306" s="336" t="s">
        <v>71</v>
      </c>
      <c r="AA306" s="337" t="s">
        <v>42</v>
      </c>
      <c r="AB306" s="134"/>
      <c r="AC306" s="29"/>
    </row>
    <row r="307" spans="2:29" ht="9.75" customHeight="1">
      <c r="B307" s="624"/>
      <c r="C307" s="635"/>
      <c r="D307" s="105" t="s">
        <v>35</v>
      </c>
      <c r="E307" s="60"/>
      <c r="F307" s="22"/>
      <c r="G307" s="22"/>
      <c r="H307" s="22"/>
      <c r="I307" s="22"/>
      <c r="J307" s="22"/>
      <c r="K307" s="60"/>
      <c r="L307" s="22"/>
      <c r="M307" s="22"/>
      <c r="N307" s="22"/>
      <c r="O307" s="60"/>
      <c r="P307" s="207"/>
      <c r="Q307" s="22"/>
      <c r="R307" s="561"/>
      <c r="S307" s="128"/>
      <c r="T307" s="114"/>
      <c r="U307" s="18"/>
      <c r="V307" s="30"/>
      <c r="W307" s="30"/>
      <c r="X307" s="30"/>
      <c r="Y307" s="30"/>
      <c r="Z307" s="336" t="s">
        <v>72</v>
      </c>
      <c r="AA307" s="337"/>
      <c r="AB307" s="134"/>
      <c r="AC307" s="29"/>
    </row>
    <row r="308" spans="2:29" ht="7.5" customHeight="1">
      <c r="B308" s="658" t="s">
        <v>103</v>
      </c>
      <c r="C308" s="659"/>
      <c r="D308" s="660"/>
      <c r="E308" s="60"/>
      <c r="F308" s="22"/>
      <c r="G308" s="22"/>
      <c r="H308" s="22"/>
      <c r="I308" s="22"/>
      <c r="J308" s="22"/>
      <c r="K308" s="60"/>
      <c r="L308" s="22"/>
      <c r="M308" s="22"/>
      <c r="N308" s="22"/>
      <c r="O308" s="60"/>
      <c r="P308" s="207"/>
      <c r="Q308" s="22"/>
      <c r="R308" s="561"/>
      <c r="S308" s="128"/>
      <c r="T308" s="114"/>
      <c r="U308" s="18"/>
      <c r="V308" s="30"/>
      <c r="W308" s="30"/>
      <c r="X308" s="30"/>
      <c r="Y308" s="30"/>
      <c r="Z308" s="336"/>
      <c r="AA308" s="337"/>
      <c r="AB308" s="134"/>
      <c r="AC308" s="29"/>
    </row>
    <row r="309" spans="2:29" ht="7.5" customHeight="1">
      <c r="B309" s="97"/>
      <c r="C309" s="40" t="s">
        <v>186</v>
      </c>
      <c r="D309" s="99"/>
      <c r="E309" s="60"/>
      <c r="F309" s="22"/>
      <c r="G309" s="22"/>
      <c r="H309" s="22"/>
      <c r="I309" s="22"/>
      <c r="J309" s="22"/>
      <c r="K309" s="60"/>
      <c r="L309" s="22"/>
      <c r="M309" s="22"/>
      <c r="N309" s="22"/>
      <c r="O309" s="60"/>
      <c r="P309" s="207"/>
      <c r="Q309" s="22"/>
      <c r="R309" s="561"/>
      <c r="S309" s="128"/>
      <c r="T309" s="114"/>
      <c r="U309" s="18"/>
      <c r="V309" s="30"/>
      <c r="W309" s="30"/>
      <c r="X309" s="30"/>
      <c r="Y309" s="30"/>
      <c r="Z309" s="336"/>
      <c r="AA309" s="337"/>
      <c r="AB309" s="8"/>
      <c r="AC309" s="8"/>
    </row>
    <row r="310" spans="2:29" ht="9.75" customHeight="1">
      <c r="B310" s="624" t="s">
        <v>196</v>
      </c>
      <c r="C310" s="635" t="s">
        <v>197</v>
      </c>
      <c r="D310" s="105" t="s">
        <v>41</v>
      </c>
      <c r="E310" s="56">
        <f>SUM(F310:J310)</f>
        <v>257635.43</v>
      </c>
      <c r="F310" s="18">
        <v>257635.43</v>
      </c>
      <c r="G310" s="130">
        <v>0</v>
      </c>
      <c r="H310" s="130">
        <v>0</v>
      </c>
      <c r="I310" s="130">
        <v>0</v>
      </c>
      <c r="J310" s="130">
        <v>0</v>
      </c>
      <c r="K310" s="345"/>
      <c r="L310" s="234"/>
      <c r="M310" s="234"/>
      <c r="N310" s="234"/>
      <c r="O310" s="345"/>
      <c r="P310" s="346"/>
      <c r="Q310" s="346"/>
      <c r="R310" s="346"/>
      <c r="S310" s="346"/>
      <c r="T310" s="60">
        <f>SUM(U310:Y310)</f>
        <v>257635.43</v>
      </c>
      <c r="U310" s="22">
        <f>SUM(F310-L310)</f>
        <v>257635.43</v>
      </c>
      <c r="V310" s="130">
        <f>SUM(G310)</f>
        <v>0</v>
      </c>
      <c r="W310" s="130">
        <f>SUM(H310)</f>
        <v>0</v>
      </c>
      <c r="X310" s="130">
        <f>SUM(I310)</f>
        <v>0</v>
      </c>
      <c r="Y310" s="130">
        <f>SUM(J310)</f>
        <v>0</v>
      </c>
      <c r="Z310" s="336" t="s">
        <v>104</v>
      </c>
      <c r="AA310" s="640" t="s">
        <v>43</v>
      </c>
      <c r="AB310" s="8"/>
      <c r="AC310" s="8"/>
    </row>
    <row r="311" spans="2:29" ht="9.75" customHeight="1">
      <c r="B311" s="624"/>
      <c r="C311" s="635"/>
      <c r="D311" s="105" t="s">
        <v>28</v>
      </c>
      <c r="E311" s="60"/>
      <c r="F311" s="22"/>
      <c r="G311" s="22"/>
      <c r="H311" s="22"/>
      <c r="I311" s="22"/>
      <c r="J311" s="22"/>
      <c r="K311" s="60"/>
      <c r="L311" s="22"/>
      <c r="M311" s="22"/>
      <c r="N311" s="22"/>
      <c r="O311" s="60"/>
      <c r="P311" s="207"/>
      <c r="Q311" s="22"/>
      <c r="R311" s="561"/>
      <c r="S311" s="128"/>
      <c r="T311" s="114"/>
      <c r="U311" s="18"/>
      <c r="V311" s="30"/>
      <c r="W311" s="30"/>
      <c r="X311" s="30"/>
      <c r="Y311" s="30"/>
      <c r="Z311" s="336"/>
      <c r="AA311" s="640"/>
      <c r="AB311" s="16"/>
      <c r="AC311" s="16"/>
    </row>
    <row r="312" spans="2:29" ht="9.75" customHeight="1">
      <c r="B312" s="624" t="s">
        <v>413</v>
      </c>
      <c r="C312" s="635" t="s">
        <v>416</v>
      </c>
      <c r="D312" s="105" t="s">
        <v>41</v>
      </c>
      <c r="E312" s="56">
        <f>SUM(F312:J312)</f>
        <v>415444.04</v>
      </c>
      <c r="F312" s="18">
        <v>415444.04</v>
      </c>
      <c r="G312" s="130">
        <v>0</v>
      </c>
      <c r="H312" s="130">
        <v>0</v>
      </c>
      <c r="I312" s="130">
        <v>0</v>
      </c>
      <c r="J312" s="130">
        <v>0</v>
      </c>
      <c r="K312" s="56">
        <f>SUM(L312:N312)</f>
        <v>3370.07</v>
      </c>
      <c r="L312" s="18">
        <v>3370.07</v>
      </c>
      <c r="M312" s="119"/>
      <c r="N312" s="119"/>
      <c r="O312" s="56"/>
      <c r="P312" s="114"/>
      <c r="Q312" s="18"/>
      <c r="R312" s="597"/>
      <c r="S312" s="116"/>
      <c r="T312" s="391">
        <f>SUM(U312:Y312)</f>
        <v>412073.97</v>
      </c>
      <c r="U312" s="235">
        <f>SUM(F312-L312)</f>
        <v>412073.97</v>
      </c>
      <c r="V312" s="130">
        <f>SUM(G312)</f>
        <v>0</v>
      </c>
      <c r="W312" s="130">
        <f>SUM(H312)</f>
        <v>0</v>
      </c>
      <c r="X312" s="130">
        <f>SUM(I312)</f>
        <v>0</v>
      </c>
      <c r="Y312" s="130">
        <f>SUM(J312)</f>
        <v>0</v>
      </c>
      <c r="Z312" s="336" t="s">
        <v>104</v>
      </c>
      <c r="AA312" s="640" t="s">
        <v>43</v>
      </c>
      <c r="AB312" s="16"/>
      <c r="AC312" s="16"/>
    </row>
    <row r="313" spans="2:29" ht="9.75" customHeight="1">
      <c r="B313" s="624"/>
      <c r="C313" s="635"/>
      <c r="D313" s="105" t="s">
        <v>28</v>
      </c>
      <c r="E313" s="60"/>
      <c r="F313" s="22"/>
      <c r="G313" s="22"/>
      <c r="H313" s="22"/>
      <c r="I313" s="22"/>
      <c r="J313" s="22"/>
      <c r="K313" s="60"/>
      <c r="L313" s="22"/>
      <c r="M313" s="22"/>
      <c r="N313" s="22"/>
      <c r="O313" s="60"/>
      <c r="P313" s="207"/>
      <c r="Q313" s="22"/>
      <c r="R313" s="561"/>
      <c r="S313" s="128"/>
      <c r="T313" s="114"/>
      <c r="U313" s="18"/>
      <c r="V313" s="30"/>
      <c r="W313" s="30"/>
      <c r="X313" s="30"/>
      <c r="Y313" s="30"/>
      <c r="Z313" s="336"/>
      <c r="AA313" s="640"/>
      <c r="AB313" s="34"/>
      <c r="AC313" s="29"/>
    </row>
    <row r="314" spans="2:29" ht="9.75" customHeight="1">
      <c r="B314" s="302"/>
      <c r="C314" s="433"/>
      <c r="D314" s="105"/>
      <c r="E314" s="60"/>
      <c r="F314" s="22"/>
      <c r="G314" s="22"/>
      <c r="H314" s="22"/>
      <c r="I314" s="22"/>
      <c r="J314" s="22"/>
      <c r="K314" s="60"/>
      <c r="L314" s="22"/>
      <c r="M314" s="22"/>
      <c r="N314" s="22"/>
      <c r="O314" s="60"/>
      <c r="P314" s="207"/>
      <c r="Q314" s="22"/>
      <c r="R314" s="561"/>
      <c r="S314" s="128"/>
      <c r="T314" s="114"/>
      <c r="U314" s="18"/>
      <c r="V314" s="30"/>
      <c r="W314" s="30"/>
      <c r="X314" s="30"/>
      <c r="Y314" s="30"/>
      <c r="Z314" s="336"/>
      <c r="AA314" s="574"/>
      <c r="AB314" s="134"/>
      <c r="AC314" s="29"/>
    </row>
    <row r="315" spans="2:29" ht="9.75" customHeight="1">
      <c r="B315" s="302"/>
      <c r="C315" s="433"/>
      <c r="D315" s="105"/>
      <c r="E315" s="60"/>
      <c r="F315" s="22"/>
      <c r="G315" s="22"/>
      <c r="H315" s="22"/>
      <c r="I315" s="22"/>
      <c r="J315" s="22"/>
      <c r="K315" s="60"/>
      <c r="L315" s="22"/>
      <c r="M315" s="22"/>
      <c r="N315" s="22"/>
      <c r="O315" s="60"/>
      <c r="P315" s="207"/>
      <c r="Q315" s="22"/>
      <c r="R315" s="561"/>
      <c r="S315" s="128"/>
      <c r="T315" s="114"/>
      <c r="U315" s="18"/>
      <c r="V315" s="30"/>
      <c r="W315" s="30"/>
      <c r="X315" s="30"/>
      <c r="Y315" s="30"/>
      <c r="Z315" s="336"/>
      <c r="AA315" s="574"/>
      <c r="AB315" s="134"/>
      <c r="AC315" s="29"/>
    </row>
    <row r="316" spans="2:29" ht="9.75" customHeight="1">
      <c r="B316" s="302"/>
      <c r="C316" s="433"/>
      <c r="D316" s="105"/>
      <c r="E316" s="60"/>
      <c r="F316" s="22"/>
      <c r="G316" s="22"/>
      <c r="H316" s="22"/>
      <c r="I316" s="22"/>
      <c r="J316" s="22"/>
      <c r="K316" s="60"/>
      <c r="L316" s="22"/>
      <c r="M316" s="22"/>
      <c r="N316" s="22"/>
      <c r="O316" s="60"/>
      <c r="P316" s="207"/>
      <c r="Q316" s="22"/>
      <c r="R316" s="561"/>
      <c r="S316" s="128"/>
      <c r="T316" s="114"/>
      <c r="U316" s="18"/>
      <c r="V316" s="30"/>
      <c r="W316" s="30"/>
      <c r="X316" s="30"/>
      <c r="Y316" s="30"/>
      <c r="Z316" s="336"/>
      <c r="AA316" s="574"/>
      <c r="AB316" s="134"/>
      <c r="AC316" s="29"/>
    </row>
    <row r="317" spans="2:29" ht="9.75" customHeight="1">
      <c r="B317" s="302"/>
      <c r="C317" s="433"/>
      <c r="D317" s="105"/>
      <c r="E317" s="60"/>
      <c r="F317" s="22"/>
      <c r="G317" s="22"/>
      <c r="H317" s="22"/>
      <c r="I317" s="22"/>
      <c r="J317" s="22"/>
      <c r="K317" s="60"/>
      <c r="L317" s="22"/>
      <c r="M317" s="22"/>
      <c r="N317" s="22"/>
      <c r="O317" s="60"/>
      <c r="P317" s="207"/>
      <c r="Q317" s="22"/>
      <c r="R317" s="561"/>
      <c r="S317" s="128"/>
      <c r="T317" s="114"/>
      <c r="U317" s="18"/>
      <c r="V317" s="30"/>
      <c r="W317" s="30"/>
      <c r="X317" s="30"/>
      <c r="Y317" s="30"/>
      <c r="Z317" s="336"/>
      <c r="AA317" s="574"/>
      <c r="AB317" s="134"/>
      <c r="AC317" s="29"/>
    </row>
    <row r="318" spans="2:29" ht="9.75" customHeight="1">
      <c r="B318" s="302"/>
      <c r="C318" s="433"/>
      <c r="D318" s="105"/>
      <c r="E318" s="60"/>
      <c r="F318" s="22"/>
      <c r="G318" s="22"/>
      <c r="H318" s="22"/>
      <c r="I318" s="22"/>
      <c r="J318" s="22"/>
      <c r="K318" s="60"/>
      <c r="L318" s="22"/>
      <c r="M318" s="22"/>
      <c r="N318" s="22"/>
      <c r="O318" s="60"/>
      <c r="P318" s="207"/>
      <c r="Q318" s="22"/>
      <c r="R318" s="561"/>
      <c r="S318" s="128"/>
      <c r="T318" s="114"/>
      <c r="U318" s="18"/>
      <c r="V318" s="30"/>
      <c r="W318" s="30"/>
      <c r="X318" s="30"/>
      <c r="Y318" s="30"/>
      <c r="Z318" s="336"/>
      <c r="AA318" s="574"/>
      <c r="AB318" s="134"/>
      <c r="AC318" s="29"/>
    </row>
    <row r="319" spans="2:29" ht="9.75" customHeight="1">
      <c r="B319" s="302"/>
      <c r="C319" s="433"/>
      <c r="D319" s="105"/>
      <c r="E319" s="60"/>
      <c r="F319" s="22"/>
      <c r="G319" s="22"/>
      <c r="H319" s="22"/>
      <c r="I319" s="22"/>
      <c r="J319" s="22"/>
      <c r="K319" s="60"/>
      <c r="L319" s="22"/>
      <c r="M319" s="22"/>
      <c r="N319" s="22"/>
      <c r="O319" s="60"/>
      <c r="P319" s="207"/>
      <c r="Q319" s="22"/>
      <c r="R319" s="561"/>
      <c r="S319" s="128"/>
      <c r="T319" s="114"/>
      <c r="U319" s="18"/>
      <c r="V319" s="30"/>
      <c r="W319" s="30"/>
      <c r="X319" s="30"/>
      <c r="Y319" s="30"/>
      <c r="Z319" s="336"/>
      <c r="AA319" s="574"/>
      <c r="AB319" s="134"/>
      <c r="AC319" s="29"/>
    </row>
    <row r="320" spans="2:29" ht="9.75" customHeight="1">
      <c r="B320" s="302"/>
      <c r="C320" s="433"/>
      <c r="D320" s="105"/>
      <c r="E320" s="60"/>
      <c r="F320" s="22"/>
      <c r="G320" s="22"/>
      <c r="H320" s="22"/>
      <c r="I320" s="22"/>
      <c r="J320" s="22"/>
      <c r="K320" s="60"/>
      <c r="L320" s="22"/>
      <c r="M320" s="22"/>
      <c r="N320" s="22"/>
      <c r="O320" s="60"/>
      <c r="P320" s="207"/>
      <c r="Q320" s="22"/>
      <c r="R320" s="561"/>
      <c r="S320" s="128"/>
      <c r="T320" s="114"/>
      <c r="U320" s="18"/>
      <c r="V320" s="30"/>
      <c r="W320" s="30"/>
      <c r="X320" s="30"/>
      <c r="Y320" s="30"/>
      <c r="Z320" s="336"/>
      <c r="AA320" s="574"/>
      <c r="AB320" s="134"/>
      <c r="AC320" s="29"/>
    </row>
    <row r="321" spans="2:29" ht="9.75" customHeight="1">
      <c r="B321" s="302"/>
      <c r="C321" s="433"/>
      <c r="D321" s="105"/>
      <c r="E321" s="60"/>
      <c r="F321" s="22"/>
      <c r="G321" s="22"/>
      <c r="H321" s="22"/>
      <c r="I321" s="22"/>
      <c r="J321" s="22"/>
      <c r="K321" s="60"/>
      <c r="L321" s="22"/>
      <c r="M321" s="22"/>
      <c r="N321" s="22"/>
      <c r="O321" s="60"/>
      <c r="P321" s="207"/>
      <c r="Q321" s="22"/>
      <c r="R321" s="561"/>
      <c r="S321" s="128"/>
      <c r="T321" s="114"/>
      <c r="U321" s="18"/>
      <c r="V321" s="30"/>
      <c r="W321" s="30"/>
      <c r="X321" s="30"/>
      <c r="Y321" s="30"/>
      <c r="Z321" s="336"/>
      <c r="AA321" s="574"/>
      <c r="AB321" s="134"/>
      <c r="AC321" s="29"/>
    </row>
    <row r="322" spans="2:29" ht="9.75" customHeight="1">
      <c r="B322" s="302"/>
      <c r="C322" s="433"/>
      <c r="D322" s="105"/>
      <c r="E322" s="60"/>
      <c r="F322" s="22"/>
      <c r="G322" s="22"/>
      <c r="H322" s="22"/>
      <c r="I322" s="22"/>
      <c r="J322" s="22"/>
      <c r="K322" s="60"/>
      <c r="L322" s="22"/>
      <c r="M322" s="22"/>
      <c r="N322" s="22"/>
      <c r="O322" s="60"/>
      <c r="P322" s="207"/>
      <c r="Q322" s="22"/>
      <c r="R322" s="561"/>
      <c r="S322" s="128"/>
      <c r="T322" s="114"/>
      <c r="U322" s="18"/>
      <c r="V322" s="30"/>
      <c r="W322" s="30"/>
      <c r="X322" s="30"/>
      <c r="Y322" s="30"/>
      <c r="Z322" s="336"/>
      <c r="AA322" s="574"/>
      <c r="AB322" s="134"/>
      <c r="AC322" s="29"/>
    </row>
    <row r="323" spans="2:29" ht="9.75" customHeight="1">
      <c r="B323" s="302"/>
      <c r="C323" s="433"/>
      <c r="D323" s="105"/>
      <c r="E323" s="60"/>
      <c r="F323" s="22"/>
      <c r="G323" s="22"/>
      <c r="H323" s="22"/>
      <c r="I323" s="22"/>
      <c r="J323" s="22"/>
      <c r="K323" s="60"/>
      <c r="L323" s="22"/>
      <c r="M323" s="22"/>
      <c r="N323" s="22"/>
      <c r="O323" s="60"/>
      <c r="P323" s="207"/>
      <c r="Q323" s="22"/>
      <c r="R323" s="561"/>
      <c r="S323" s="128"/>
      <c r="T323" s="114"/>
      <c r="U323" s="18"/>
      <c r="V323" s="30"/>
      <c r="W323" s="30"/>
      <c r="X323" s="30"/>
      <c r="Y323" s="30"/>
      <c r="Z323" s="336"/>
      <c r="AA323" s="574"/>
      <c r="AB323" s="134"/>
      <c r="AC323" s="29"/>
    </row>
    <row r="324" spans="2:29" ht="9.75" customHeight="1">
      <c r="B324" s="302"/>
      <c r="C324" s="433"/>
      <c r="D324" s="105"/>
      <c r="E324" s="60"/>
      <c r="F324" s="22"/>
      <c r="G324" s="22"/>
      <c r="H324" s="22"/>
      <c r="I324" s="22"/>
      <c r="J324" s="22"/>
      <c r="K324" s="60"/>
      <c r="L324" s="22"/>
      <c r="M324" s="22"/>
      <c r="N324" s="22"/>
      <c r="O324" s="60"/>
      <c r="P324" s="207"/>
      <c r="Q324" s="22"/>
      <c r="R324" s="561"/>
      <c r="S324" s="128"/>
      <c r="T324" s="114"/>
      <c r="U324" s="18"/>
      <c r="V324" s="30"/>
      <c r="W324" s="30"/>
      <c r="X324" s="30"/>
      <c r="Y324" s="30"/>
      <c r="Z324" s="336"/>
      <c r="AA324" s="574"/>
      <c r="AB324" s="134"/>
      <c r="AC324" s="29"/>
    </row>
    <row r="325" spans="2:29" ht="9.75" customHeight="1">
      <c r="B325" s="302"/>
      <c r="C325" s="433"/>
      <c r="D325" s="105"/>
      <c r="E325" s="60"/>
      <c r="F325" s="22"/>
      <c r="G325" s="22"/>
      <c r="H325" s="22"/>
      <c r="I325" s="22"/>
      <c r="J325" s="22"/>
      <c r="K325" s="60"/>
      <c r="L325" s="22"/>
      <c r="M325" s="22"/>
      <c r="N325" s="22"/>
      <c r="O325" s="60"/>
      <c r="P325" s="207"/>
      <c r="Q325" s="22"/>
      <c r="R325" s="561"/>
      <c r="S325" s="128"/>
      <c r="T325" s="114"/>
      <c r="U325" s="18"/>
      <c r="V325" s="30"/>
      <c r="W325" s="30"/>
      <c r="X325" s="30"/>
      <c r="Y325" s="30"/>
      <c r="Z325" s="336"/>
      <c r="AA325" s="574"/>
      <c r="AB325" s="134"/>
      <c r="AC325" s="29"/>
    </row>
    <row r="326" spans="2:29" ht="9.75" customHeight="1">
      <c r="B326" s="302"/>
      <c r="C326" s="433"/>
      <c r="D326" s="105"/>
      <c r="E326" s="60"/>
      <c r="F326" s="22"/>
      <c r="G326" s="22"/>
      <c r="H326" s="22"/>
      <c r="I326" s="22"/>
      <c r="J326" s="22"/>
      <c r="K326" s="60"/>
      <c r="L326" s="22"/>
      <c r="M326" s="22"/>
      <c r="N326" s="22"/>
      <c r="O326" s="60"/>
      <c r="P326" s="207"/>
      <c r="Q326" s="22"/>
      <c r="R326" s="561"/>
      <c r="S326" s="128"/>
      <c r="T326" s="114"/>
      <c r="U326" s="18"/>
      <c r="V326" s="30"/>
      <c r="W326" s="30"/>
      <c r="X326" s="30"/>
      <c r="Y326" s="30"/>
      <c r="Z326" s="336"/>
      <c r="AA326" s="574"/>
      <c r="AB326" s="134"/>
      <c r="AC326" s="29"/>
    </row>
    <row r="327" spans="2:29" ht="9.75" customHeight="1">
      <c r="B327" s="302"/>
      <c r="C327" s="433"/>
      <c r="D327" s="105"/>
      <c r="E327" s="60"/>
      <c r="F327" s="22"/>
      <c r="G327" s="22"/>
      <c r="H327" s="22"/>
      <c r="I327" s="22"/>
      <c r="J327" s="22"/>
      <c r="K327" s="60"/>
      <c r="L327" s="22"/>
      <c r="M327" s="22"/>
      <c r="N327" s="22"/>
      <c r="O327" s="60"/>
      <c r="P327" s="207"/>
      <c r="Q327" s="22"/>
      <c r="R327" s="561"/>
      <c r="S327" s="128"/>
      <c r="T327" s="114"/>
      <c r="U327" s="18"/>
      <c r="V327" s="30"/>
      <c r="W327" s="30"/>
      <c r="X327" s="30"/>
      <c r="Y327" s="30"/>
      <c r="Z327" s="336"/>
      <c r="AA327" s="574"/>
      <c r="AB327" s="134"/>
      <c r="AC327" s="29"/>
    </row>
    <row r="328" spans="2:29" ht="9.75" customHeight="1">
      <c r="B328" s="302"/>
      <c r="C328" s="433"/>
      <c r="D328" s="105"/>
      <c r="E328" s="60"/>
      <c r="F328" s="22"/>
      <c r="G328" s="22"/>
      <c r="H328" s="22"/>
      <c r="I328" s="22"/>
      <c r="J328" s="22"/>
      <c r="K328" s="60"/>
      <c r="L328" s="22"/>
      <c r="M328" s="22"/>
      <c r="N328" s="22"/>
      <c r="O328" s="60"/>
      <c r="P328" s="207"/>
      <c r="Q328" s="22"/>
      <c r="R328" s="561"/>
      <c r="S328" s="128"/>
      <c r="T328" s="114"/>
      <c r="U328" s="18"/>
      <c r="V328" s="30"/>
      <c r="W328" s="30"/>
      <c r="X328" s="30"/>
      <c r="Y328" s="30"/>
      <c r="Z328" s="336"/>
      <c r="AA328" s="574"/>
      <c r="AB328" s="134"/>
      <c r="AC328" s="29"/>
    </row>
    <row r="329" spans="2:29" ht="9.75" customHeight="1">
      <c r="B329" s="302"/>
      <c r="C329" s="433"/>
      <c r="D329" s="105"/>
      <c r="E329" s="60"/>
      <c r="F329" s="22"/>
      <c r="G329" s="22"/>
      <c r="H329" s="22"/>
      <c r="I329" s="22"/>
      <c r="J329" s="22"/>
      <c r="K329" s="60"/>
      <c r="L329" s="22"/>
      <c r="M329" s="22"/>
      <c r="N329" s="22"/>
      <c r="O329" s="60"/>
      <c r="P329" s="207"/>
      <c r="Q329" s="22"/>
      <c r="R329" s="561"/>
      <c r="S329" s="128"/>
      <c r="T329" s="114"/>
      <c r="U329" s="18"/>
      <c r="V329" s="30"/>
      <c r="W329" s="30"/>
      <c r="X329" s="30"/>
      <c r="Y329" s="30"/>
      <c r="Z329" s="336"/>
      <c r="AA329" s="574"/>
      <c r="AB329" s="134"/>
      <c r="AC329" s="29"/>
    </row>
    <row r="330" spans="2:29" ht="9.75" customHeight="1">
      <c r="B330" s="302"/>
      <c r="C330" s="433"/>
      <c r="D330" s="105"/>
      <c r="E330" s="60"/>
      <c r="F330" s="22"/>
      <c r="G330" s="22"/>
      <c r="H330" s="22"/>
      <c r="I330" s="22"/>
      <c r="J330" s="22"/>
      <c r="K330" s="60"/>
      <c r="L330" s="22"/>
      <c r="M330" s="22"/>
      <c r="N330" s="22"/>
      <c r="O330" s="60"/>
      <c r="P330" s="207"/>
      <c r="Q330" s="22"/>
      <c r="R330" s="561"/>
      <c r="S330" s="128"/>
      <c r="T330" s="114"/>
      <c r="U330" s="18"/>
      <c r="V330" s="30"/>
      <c r="W330" s="30"/>
      <c r="X330" s="30"/>
      <c r="Y330" s="30"/>
      <c r="Z330" s="336"/>
      <c r="AA330" s="574"/>
      <c r="AB330" s="134"/>
      <c r="AC330" s="29"/>
    </row>
    <row r="331" spans="2:29" ht="9.75" customHeight="1">
      <c r="B331" s="302"/>
      <c r="C331" s="433"/>
      <c r="D331" s="105"/>
      <c r="E331" s="60"/>
      <c r="F331" s="22"/>
      <c r="G331" s="22"/>
      <c r="H331" s="22"/>
      <c r="I331" s="22"/>
      <c r="J331" s="22"/>
      <c r="K331" s="60"/>
      <c r="L331" s="22"/>
      <c r="M331" s="22"/>
      <c r="N331" s="22"/>
      <c r="O331" s="60"/>
      <c r="P331" s="207"/>
      <c r="Q331" s="22"/>
      <c r="R331" s="561"/>
      <c r="S331" s="128"/>
      <c r="T331" s="114"/>
      <c r="U331" s="18"/>
      <c r="V331" s="30"/>
      <c r="W331" s="30"/>
      <c r="X331" s="30"/>
      <c r="Y331" s="30"/>
      <c r="Z331" s="336"/>
      <c r="AA331" s="574"/>
      <c r="AB331" s="134"/>
      <c r="AC331" s="29"/>
    </row>
    <row r="332" spans="2:29" ht="9.75" customHeight="1">
      <c r="B332" s="302"/>
      <c r="C332" s="433"/>
      <c r="D332" s="105"/>
      <c r="E332" s="60"/>
      <c r="F332" s="22"/>
      <c r="G332" s="22"/>
      <c r="H332" s="22"/>
      <c r="I332" s="22"/>
      <c r="J332" s="22"/>
      <c r="K332" s="60"/>
      <c r="L332" s="22"/>
      <c r="M332" s="22"/>
      <c r="N332" s="22"/>
      <c r="O332" s="60"/>
      <c r="P332" s="207"/>
      <c r="Q332" s="22"/>
      <c r="R332" s="561"/>
      <c r="S332" s="128"/>
      <c r="T332" s="114"/>
      <c r="U332" s="18"/>
      <c r="V332" s="30"/>
      <c r="W332" s="30"/>
      <c r="X332" s="30"/>
      <c r="Y332" s="30"/>
      <c r="Z332" s="336"/>
      <c r="AA332" s="574"/>
      <c r="AB332" s="134"/>
      <c r="AC332" s="29"/>
    </row>
    <row r="333" spans="2:29" ht="9.75" customHeight="1">
      <c r="B333" s="302"/>
      <c r="C333" s="433"/>
      <c r="D333" s="105"/>
      <c r="E333" s="60"/>
      <c r="F333" s="22"/>
      <c r="G333" s="22"/>
      <c r="H333" s="22"/>
      <c r="I333" s="22"/>
      <c r="J333" s="22"/>
      <c r="K333" s="60"/>
      <c r="L333" s="22"/>
      <c r="M333" s="22"/>
      <c r="N333" s="22"/>
      <c r="O333" s="60"/>
      <c r="P333" s="207"/>
      <c r="Q333" s="22"/>
      <c r="R333" s="561"/>
      <c r="S333" s="128"/>
      <c r="T333" s="114"/>
      <c r="U333" s="18"/>
      <c r="V333" s="30"/>
      <c r="W333" s="30"/>
      <c r="X333" s="30"/>
      <c r="Y333" s="30"/>
      <c r="Z333" s="336"/>
      <c r="AA333" s="574"/>
      <c r="AB333" s="134"/>
      <c r="AC333" s="29"/>
    </row>
    <row r="334" spans="2:29" ht="9.75" customHeight="1" thickBot="1">
      <c r="B334" s="100"/>
      <c r="C334" s="101"/>
      <c r="D334" s="122"/>
      <c r="E334" s="60"/>
      <c r="F334" s="22"/>
      <c r="G334" s="22"/>
      <c r="H334" s="22"/>
      <c r="I334" s="22"/>
      <c r="J334" s="22"/>
      <c r="K334" s="219"/>
      <c r="L334" s="129"/>
      <c r="M334" s="129"/>
      <c r="N334" s="129"/>
      <c r="O334" s="103"/>
      <c r="P334" s="155"/>
      <c r="Q334" s="104"/>
      <c r="R334" s="601"/>
      <c r="S334" s="117"/>
      <c r="T334" s="114"/>
      <c r="U334" s="18"/>
      <c r="V334" s="18"/>
      <c r="W334" s="18"/>
      <c r="X334" s="18"/>
      <c r="Y334" s="18"/>
      <c r="Z334" s="338"/>
      <c r="AA334" s="382"/>
      <c r="AB334" s="134"/>
      <c r="AC334" s="29"/>
    </row>
    <row r="335" spans="2:29" ht="9.75" customHeight="1">
      <c r="B335" s="11"/>
      <c r="C335" s="41" t="s">
        <v>7</v>
      </c>
      <c r="D335" s="11"/>
      <c r="E335" s="351">
        <f aca="true" t="shared" si="8" ref="E335:Y335">SUM(E290:E334)</f>
        <v>1666252.1600000001</v>
      </c>
      <c r="F335" s="349">
        <f t="shared" si="8"/>
        <v>1666252.1600000001</v>
      </c>
      <c r="G335" s="334">
        <f t="shared" si="8"/>
        <v>0</v>
      </c>
      <c r="H335" s="334">
        <f t="shared" si="8"/>
        <v>0</v>
      </c>
      <c r="I335" s="334">
        <f t="shared" si="8"/>
        <v>0</v>
      </c>
      <c r="J335" s="454">
        <f t="shared" si="8"/>
        <v>0</v>
      </c>
      <c r="K335" s="565">
        <f t="shared" si="8"/>
        <v>20282.81</v>
      </c>
      <c r="L335" s="333">
        <f t="shared" si="8"/>
        <v>20282.81</v>
      </c>
      <c r="M335" s="334">
        <f t="shared" si="8"/>
        <v>0</v>
      </c>
      <c r="N335" s="454">
        <f t="shared" si="8"/>
        <v>0</v>
      </c>
      <c r="O335" s="397">
        <f t="shared" si="8"/>
        <v>0</v>
      </c>
      <c r="P335" s="334">
        <f t="shared" si="8"/>
        <v>0</v>
      </c>
      <c r="Q335" s="334">
        <f t="shared" si="8"/>
        <v>0</v>
      </c>
      <c r="R335" s="334">
        <f t="shared" si="8"/>
        <v>0</v>
      </c>
      <c r="S335" s="454">
        <f t="shared" si="8"/>
        <v>0</v>
      </c>
      <c r="T335" s="351">
        <f t="shared" si="8"/>
        <v>1645969.35</v>
      </c>
      <c r="U335" s="349">
        <f t="shared" si="8"/>
        <v>1645969.35</v>
      </c>
      <c r="V335" s="334">
        <f t="shared" si="8"/>
        <v>0</v>
      </c>
      <c r="W335" s="334">
        <f t="shared" si="8"/>
        <v>0</v>
      </c>
      <c r="X335" s="334">
        <f t="shared" si="8"/>
        <v>0</v>
      </c>
      <c r="Y335" s="369">
        <f t="shared" si="8"/>
        <v>0</v>
      </c>
      <c r="Z335" s="370"/>
      <c r="AA335" s="370"/>
      <c r="AB335" s="8"/>
      <c r="AC335" s="8"/>
    </row>
    <row r="336" spans="2:29" ht="9.75" customHeight="1">
      <c r="B336" s="11"/>
      <c r="C336" s="41" t="s">
        <v>8</v>
      </c>
      <c r="D336" s="11"/>
      <c r="E336" s="372"/>
      <c r="F336" s="353"/>
      <c r="G336" s="131"/>
      <c r="H336" s="131"/>
      <c r="I336" s="131"/>
      <c r="J336" s="131"/>
      <c r="K336" s="566"/>
      <c r="L336" s="269"/>
      <c r="M336" s="131"/>
      <c r="N336" s="131"/>
      <c r="O336" s="120"/>
      <c r="P336" s="131"/>
      <c r="Q336" s="131"/>
      <c r="R336" s="131"/>
      <c r="S336" s="209"/>
      <c r="T336" s="384"/>
      <c r="U336" s="353"/>
      <c r="V336" s="131"/>
      <c r="W336" s="131"/>
      <c r="X336" s="131"/>
      <c r="Y336" s="209"/>
      <c r="Z336" s="370"/>
      <c r="AA336" s="392"/>
      <c r="AB336" s="8"/>
      <c r="AC336" s="8"/>
    </row>
    <row r="337" spans="2:29" ht="9.75" customHeight="1" thickBot="1">
      <c r="B337" s="11"/>
      <c r="C337" s="41" t="s">
        <v>9</v>
      </c>
      <c r="D337" s="11"/>
      <c r="E337" s="387">
        <f aca="true" t="shared" si="9" ref="E337:Y337">SUM(E335+E269)</f>
        <v>12838091.830000002</v>
      </c>
      <c r="F337" s="388">
        <f t="shared" si="9"/>
        <v>12838091.830000002</v>
      </c>
      <c r="G337" s="389">
        <f t="shared" si="9"/>
        <v>0</v>
      </c>
      <c r="H337" s="389">
        <f t="shared" si="9"/>
        <v>0</v>
      </c>
      <c r="I337" s="389">
        <f t="shared" si="9"/>
        <v>0</v>
      </c>
      <c r="J337" s="390">
        <f t="shared" si="9"/>
        <v>0</v>
      </c>
      <c r="K337" s="569">
        <f t="shared" si="9"/>
        <v>45616.34</v>
      </c>
      <c r="L337" s="570">
        <f t="shared" si="9"/>
        <v>45616.34</v>
      </c>
      <c r="M337" s="389">
        <f t="shared" si="9"/>
        <v>0</v>
      </c>
      <c r="N337" s="390">
        <f t="shared" si="9"/>
        <v>0</v>
      </c>
      <c r="O337" s="569">
        <f t="shared" si="9"/>
        <v>128241.73999999999</v>
      </c>
      <c r="P337" s="570">
        <f t="shared" si="9"/>
        <v>66741.74</v>
      </c>
      <c r="Q337" s="570">
        <f t="shared" si="9"/>
        <v>61500</v>
      </c>
      <c r="R337" s="389">
        <f t="shared" si="9"/>
        <v>0</v>
      </c>
      <c r="S337" s="390">
        <f t="shared" si="9"/>
        <v>0</v>
      </c>
      <c r="T337" s="387">
        <f t="shared" si="9"/>
        <v>12920717.230000002</v>
      </c>
      <c r="U337" s="388">
        <f t="shared" si="9"/>
        <v>12859217.230000002</v>
      </c>
      <c r="V337" s="389">
        <f t="shared" si="9"/>
        <v>61500</v>
      </c>
      <c r="W337" s="389">
        <f t="shared" si="9"/>
        <v>0</v>
      </c>
      <c r="X337" s="389">
        <f t="shared" si="9"/>
        <v>0</v>
      </c>
      <c r="Y337" s="390">
        <f t="shared" si="9"/>
        <v>0</v>
      </c>
      <c r="Z337" s="370"/>
      <c r="AA337" s="392"/>
      <c r="AB337" s="8"/>
      <c r="AC337" s="8"/>
    </row>
    <row r="338" spans="2:29" ht="9.75" customHeight="1">
      <c r="B338" s="11"/>
      <c r="C338" s="41"/>
      <c r="D338" s="11"/>
      <c r="E338" s="280"/>
      <c r="F338" s="280"/>
      <c r="G338" s="109"/>
      <c r="H338" s="109"/>
      <c r="I338" s="109"/>
      <c r="J338" s="109"/>
      <c r="K338" s="139"/>
      <c r="L338" s="139"/>
      <c r="M338" s="139"/>
      <c r="N338" s="109"/>
      <c r="O338" s="109"/>
      <c r="P338" s="109"/>
      <c r="Q338" s="109"/>
      <c r="R338" s="109"/>
      <c r="S338" s="109"/>
      <c r="T338" s="280"/>
      <c r="U338" s="280"/>
      <c r="V338" s="109"/>
      <c r="W338" s="109"/>
      <c r="X338" s="109"/>
      <c r="Y338" s="109"/>
      <c r="Z338" s="11"/>
      <c r="AA338" s="25"/>
      <c r="AB338" s="29"/>
      <c r="AC338" s="29"/>
    </row>
    <row r="339" spans="2:29" ht="9.75" customHeight="1">
      <c r="B339" s="11"/>
      <c r="C339" s="7"/>
      <c r="D339" s="11"/>
      <c r="E339" s="12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1"/>
      <c r="W339" s="11"/>
      <c r="X339" s="11"/>
      <c r="Y339" s="11"/>
      <c r="Z339" s="11"/>
      <c r="AA339" s="25"/>
      <c r="AB339" s="134"/>
      <c r="AC339" s="29"/>
    </row>
    <row r="340" spans="2:29" ht="9.75" customHeight="1">
      <c r="B340" s="11"/>
      <c r="C340" s="637" t="s">
        <v>10</v>
      </c>
      <c r="D340" s="637"/>
      <c r="E340" s="637"/>
      <c r="F340" s="637"/>
      <c r="G340" s="637"/>
      <c r="H340" s="637"/>
      <c r="I340" s="637"/>
      <c r="J340" s="637"/>
      <c r="K340" s="24"/>
      <c r="L340" s="24"/>
      <c r="M340" s="24"/>
      <c r="N340" s="24"/>
      <c r="O340" s="24"/>
      <c r="P340" s="24"/>
      <c r="Q340" s="24"/>
      <c r="R340" s="24"/>
      <c r="S340" s="24"/>
      <c r="T340" s="637" t="s">
        <v>23</v>
      </c>
      <c r="U340" s="637"/>
      <c r="V340" s="637"/>
      <c r="W340" s="637"/>
      <c r="X340" s="637"/>
      <c r="Y340" s="637"/>
      <c r="Z340" s="11"/>
      <c r="AA340" s="25"/>
      <c r="AB340" s="134"/>
      <c r="AC340" s="29"/>
    </row>
    <row r="341" spans="2:29" ht="9.75" customHeight="1">
      <c r="B341" s="11"/>
      <c r="C341" s="637" t="s">
        <v>118</v>
      </c>
      <c r="D341" s="637"/>
      <c r="E341" s="637"/>
      <c r="F341" s="637"/>
      <c r="G341" s="637"/>
      <c r="H341" s="637"/>
      <c r="I341" s="637"/>
      <c r="J341" s="637"/>
      <c r="K341" s="24"/>
      <c r="L341" s="24"/>
      <c r="M341" s="24"/>
      <c r="N341" s="24"/>
      <c r="O341" s="24"/>
      <c r="P341" s="24"/>
      <c r="Q341" s="24"/>
      <c r="R341" s="24"/>
      <c r="S341" s="24"/>
      <c r="T341" s="637" t="s">
        <v>119</v>
      </c>
      <c r="U341" s="637"/>
      <c r="V341" s="637"/>
      <c r="W341" s="637"/>
      <c r="X341" s="637"/>
      <c r="Y341" s="637"/>
      <c r="Z341" s="11"/>
      <c r="AA341" s="25"/>
      <c r="AB341" s="29"/>
      <c r="AC341" s="29"/>
    </row>
    <row r="342" spans="2:29" ht="9.75" customHeight="1">
      <c r="B342" s="623" t="s">
        <v>0</v>
      </c>
      <c r="C342" s="623"/>
      <c r="D342" s="623"/>
      <c r="E342" s="623"/>
      <c r="F342" s="623"/>
      <c r="G342" s="623"/>
      <c r="H342" s="623"/>
      <c r="I342" s="623"/>
      <c r="J342" s="623"/>
      <c r="K342" s="623"/>
      <c r="L342" s="623"/>
      <c r="M342" s="623"/>
      <c r="N342" s="623"/>
      <c r="O342" s="623"/>
      <c r="P342" s="623"/>
      <c r="Q342" s="623"/>
      <c r="R342" s="623"/>
      <c r="S342" s="623"/>
      <c r="T342" s="623"/>
      <c r="U342" s="623"/>
      <c r="V342" s="623"/>
      <c r="W342" s="623"/>
      <c r="X342" s="623"/>
      <c r="Y342" s="623"/>
      <c r="Z342" s="623"/>
      <c r="AA342" s="623"/>
      <c r="AB342" s="8"/>
      <c r="AC342" s="8"/>
    </row>
    <row r="343" spans="2:29" ht="9.75" customHeight="1">
      <c r="B343" s="623" t="s">
        <v>398</v>
      </c>
      <c r="C343" s="623"/>
      <c r="D343" s="623"/>
      <c r="E343" s="623"/>
      <c r="F343" s="623"/>
      <c r="G343" s="623"/>
      <c r="H343" s="623"/>
      <c r="I343" s="623"/>
      <c r="J343" s="623"/>
      <c r="K343" s="623"/>
      <c r="L343" s="623"/>
      <c r="M343" s="623"/>
      <c r="N343" s="623"/>
      <c r="O343" s="623"/>
      <c r="P343" s="623"/>
      <c r="Q343" s="623"/>
      <c r="R343" s="623"/>
      <c r="S343" s="623"/>
      <c r="T343" s="623"/>
      <c r="U343" s="623"/>
      <c r="V343" s="623"/>
      <c r="W343" s="623"/>
      <c r="X343" s="623"/>
      <c r="Y343" s="623"/>
      <c r="Z343" s="623"/>
      <c r="AA343" s="623"/>
      <c r="AB343" s="8"/>
      <c r="AC343" s="8"/>
    </row>
    <row r="344" spans="2:29" ht="9.75" customHeight="1">
      <c r="B344" s="623" t="s">
        <v>511</v>
      </c>
      <c r="C344" s="623"/>
      <c r="D344" s="623"/>
      <c r="E344" s="623"/>
      <c r="F344" s="623"/>
      <c r="G344" s="623"/>
      <c r="H344" s="623"/>
      <c r="I344" s="623"/>
      <c r="J344" s="623"/>
      <c r="K344" s="623"/>
      <c r="L344" s="623"/>
      <c r="M344" s="623"/>
      <c r="N344" s="623"/>
      <c r="O344" s="623"/>
      <c r="P344" s="623"/>
      <c r="Q344" s="623"/>
      <c r="R344" s="623"/>
      <c r="S344" s="623"/>
      <c r="T344" s="623"/>
      <c r="U344" s="623"/>
      <c r="V344" s="623"/>
      <c r="W344" s="623"/>
      <c r="X344" s="623"/>
      <c r="Y344" s="623"/>
      <c r="Z344" s="623"/>
      <c r="AA344" s="623"/>
      <c r="AB344" s="134"/>
      <c r="AC344" s="29"/>
    </row>
    <row r="345" spans="2:29" ht="9.75" customHeight="1">
      <c r="B345" s="9" t="s">
        <v>50</v>
      </c>
      <c r="C345" s="7"/>
      <c r="D345" s="4"/>
      <c r="E345" s="5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4"/>
      <c r="W345" s="4"/>
      <c r="X345" s="4"/>
      <c r="Y345" s="4"/>
      <c r="Z345" s="4"/>
      <c r="AA345" s="4"/>
      <c r="AB345" s="29"/>
      <c r="AC345" s="29"/>
    </row>
    <row r="346" spans="2:29" ht="9.75" customHeight="1">
      <c r="B346" s="9" t="s">
        <v>51</v>
      </c>
      <c r="C346" s="7"/>
      <c r="D346" s="4"/>
      <c r="E346" s="5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4"/>
      <c r="W346" s="4"/>
      <c r="X346" s="4"/>
      <c r="Y346" s="4"/>
      <c r="Z346" s="4"/>
      <c r="AA346" s="4"/>
      <c r="AB346" s="8"/>
      <c r="AC346" s="8"/>
    </row>
    <row r="347" spans="2:29" ht="9.75" customHeight="1" thickBot="1">
      <c r="B347" s="80" t="s">
        <v>117</v>
      </c>
      <c r="C347" s="39"/>
      <c r="D347" s="11"/>
      <c r="E347" s="12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1"/>
      <c r="W347" s="11"/>
      <c r="X347" s="11"/>
      <c r="Y347" s="11"/>
      <c r="Z347" s="11"/>
      <c r="AA347" s="11"/>
      <c r="AB347" s="34"/>
      <c r="AC347" s="29"/>
    </row>
    <row r="348" spans="2:29" ht="9.75" customHeight="1">
      <c r="B348" s="82"/>
      <c r="C348" s="83"/>
      <c r="D348" s="84"/>
      <c r="E348" s="61"/>
      <c r="F348" s="62"/>
      <c r="G348" s="62"/>
      <c r="H348" s="62"/>
      <c r="I348" s="62"/>
      <c r="J348" s="62"/>
      <c r="K348" s="68"/>
      <c r="L348" s="62"/>
      <c r="M348" s="62"/>
      <c r="N348" s="62"/>
      <c r="O348" s="68"/>
      <c r="P348" s="62"/>
      <c r="Q348" s="62"/>
      <c r="R348" s="62"/>
      <c r="S348" s="62"/>
      <c r="T348" s="68"/>
      <c r="U348" s="62"/>
      <c r="V348" s="63"/>
      <c r="W348" s="63"/>
      <c r="X348" s="63"/>
      <c r="Y348" s="63"/>
      <c r="Z348" s="654" t="s">
        <v>1</v>
      </c>
      <c r="AA348" s="655"/>
      <c r="AB348" s="33"/>
      <c r="AC348" s="29"/>
    </row>
    <row r="349" spans="2:29" ht="9.75" customHeight="1" thickBot="1">
      <c r="B349" s="630" t="s">
        <v>75</v>
      </c>
      <c r="C349" s="631"/>
      <c r="D349" s="632"/>
      <c r="E349" s="638" t="s">
        <v>12</v>
      </c>
      <c r="F349" s="639"/>
      <c r="G349" s="639"/>
      <c r="H349" s="639"/>
      <c r="I349" s="639"/>
      <c r="J349" s="672"/>
      <c r="K349" s="638" t="s">
        <v>13</v>
      </c>
      <c r="L349" s="639"/>
      <c r="M349" s="639"/>
      <c r="N349" s="672"/>
      <c r="O349" s="638" t="s">
        <v>14</v>
      </c>
      <c r="P349" s="639"/>
      <c r="Q349" s="639"/>
      <c r="R349" s="639"/>
      <c r="S349" s="672"/>
      <c r="T349" s="638" t="s">
        <v>15</v>
      </c>
      <c r="U349" s="639"/>
      <c r="V349" s="639"/>
      <c r="W349" s="639"/>
      <c r="X349" s="639"/>
      <c r="Y349" s="672"/>
      <c r="Z349" s="656"/>
      <c r="AA349" s="657"/>
      <c r="AB349" s="34"/>
      <c r="AC349" s="29"/>
    </row>
    <row r="350" spans="2:29" ht="9.75" customHeight="1" thickBot="1">
      <c r="B350" s="64"/>
      <c r="C350" s="85"/>
      <c r="D350" s="86"/>
      <c r="E350" s="64"/>
      <c r="F350" s="65"/>
      <c r="G350" s="66"/>
      <c r="H350" s="66"/>
      <c r="I350" s="66"/>
      <c r="J350" s="66"/>
      <c r="K350" s="69"/>
      <c r="L350" s="66"/>
      <c r="M350" s="66"/>
      <c r="N350" s="66"/>
      <c r="O350" s="69"/>
      <c r="P350" s="66"/>
      <c r="Q350" s="66"/>
      <c r="R350" s="66"/>
      <c r="S350" s="66"/>
      <c r="T350" s="69"/>
      <c r="U350" s="66"/>
      <c r="V350" s="67"/>
      <c r="W350" s="67"/>
      <c r="X350" s="67"/>
      <c r="Y350" s="67"/>
      <c r="Z350" s="633" t="s">
        <v>2</v>
      </c>
      <c r="AA350" s="634"/>
      <c r="AB350" s="34"/>
      <c r="AC350" s="29"/>
    </row>
    <row r="351" spans="2:29" ht="9.75" customHeight="1">
      <c r="B351" s="87"/>
      <c r="C351" s="88"/>
      <c r="D351" s="89"/>
      <c r="E351" s="240"/>
      <c r="F351" s="276" t="s">
        <v>44</v>
      </c>
      <c r="G351" s="673" t="s">
        <v>502</v>
      </c>
      <c r="H351" s="626" t="s">
        <v>495</v>
      </c>
      <c r="I351" s="626" t="s">
        <v>449</v>
      </c>
      <c r="J351" s="628" t="s">
        <v>120</v>
      </c>
      <c r="K351" s="240"/>
      <c r="L351" s="276" t="s">
        <v>44</v>
      </c>
      <c r="M351" s="673" t="s">
        <v>502</v>
      </c>
      <c r="N351" s="241" t="s">
        <v>120</v>
      </c>
      <c r="O351" s="240"/>
      <c r="P351" s="276" t="s">
        <v>44</v>
      </c>
      <c r="Q351" s="673" t="s">
        <v>502</v>
      </c>
      <c r="R351" s="626" t="s">
        <v>495</v>
      </c>
      <c r="S351" s="241" t="s">
        <v>120</v>
      </c>
      <c r="T351" s="240"/>
      <c r="U351" s="276" t="s">
        <v>44</v>
      </c>
      <c r="V351" s="673" t="s">
        <v>502</v>
      </c>
      <c r="W351" s="626" t="s">
        <v>495</v>
      </c>
      <c r="X351" s="626" t="s">
        <v>449</v>
      </c>
      <c r="Y351" s="628" t="s">
        <v>120</v>
      </c>
      <c r="Z351" s="113" t="s">
        <v>39</v>
      </c>
      <c r="AA351" s="72" t="s">
        <v>48</v>
      </c>
      <c r="AB351" s="34"/>
      <c r="AC351" s="29"/>
    </row>
    <row r="352" spans="2:29" ht="9.75" customHeight="1" thickBot="1">
      <c r="B352" s="90" t="s">
        <v>3</v>
      </c>
      <c r="C352" s="91" t="s">
        <v>4</v>
      </c>
      <c r="D352" s="92" t="s">
        <v>5</v>
      </c>
      <c r="E352" s="242" t="s">
        <v>16</v>
      </c>
      <c r="F352" s="277" t="s">
        <v>45</v>
      </c>
      <c r="G352" s="674"/>
      <c r="H352" s="627"/>
      <c r="I352" s="627"/>
      <c r="J352" s="629"/>
      <c r="K352" s="242" t="s">
        <v>16</v>
      </c>
      <c r="L352" s="277" t="s">
        <v>45</v>
      </c>
      <c r="M352" s="674"/>
      <c r="N352" s="243"/>
      <c r="O352" s="242" t="s">
        <v>16</v>
      </c>
      <c r="P352" s="277" t="s">
        <v>45</v>
      </c>
      <c r="Q352" s="674"/>
      <c r="R352" s="627"/>
      <c r="S352" s="243"/>
      <c r="T352" s="242" t="s">
        <v>16</v>
      </c>
      <c r="U352" s="277" t="s">
        <v>45</v>
      </c>
      <c r="V352" s="674"/>
      <c r="W352" s="627"/>
      <c r="X352" s="627"/>
      <c r="Y352" s="629"/>
      <c r="Z352" s="73" t="s">
        <v>40</v>
      </c>
      <c r="AA352" s="73" t="s">
        <v>49</v>
      </c>
      <c r="AB352" s="34"/>
      <c r="AC352" s="29"/>
    </row>
    <row r="353" spans="2:29" ht="9.75" customHeight="1">
      <c r="B353" s="658" t="s">
        <v>76</v>
      </c>
      <c r="C353" s="659"/>
      <c r="D353" s="660"/>
      <c r="E353" s="126"/>
      <c r="F353" s="38"/>
      <c r="G353" s="38"/>
      <c r="H353" s="38"/>
      <c r="I353" s="38"/>
      <c r="J353" s="38"/>
      <c r="K353" s="126"/>
      <c r="L353" s="38"/>
      <c r="M353" s="38"/>
      <c r="N353" s="38"/>
      <c r="O353" s="126"/>
      <c r="P353" s="38"/>
      <c r="Q353" s="38"/>
      <c r="R353" s="38"/>
      <c r="S353" s="38"/>
      <c r="T353" s="126"/>
      <c r="U353" s="38"/>
      <c r="V353" s="38"/>
      <c r="W353" s="38"/>
      <c r="X353" s="38"/>
      <c r="Y353" s="38"/>
      <c r="Z353" s="380"/>
      <c r="AA353" s="381"/>
      <c r="AB353" s="34"/>
      <c r="AC353" s="29"/>
    </row>
    <row r="354" spans="2:29" ht="9.75" customHeight="1">
      <c r="B354" s="118"/>
      <c r="C354" s="40" t="s">
        <v>38</v>
      </c>
      <c r="D354" s="121"/>
      <c r="E354" s="126"/>
      <c r="F354" s="38"/>
      <c r="G354" s="38"/>
      <c r="H354" s="38"/>
      <c r="I354" s="38"/>
      <c r="J354" s="38"/>
      <c r="K354" s="126"/>
      <c r="L354" s="38"/>
      <c r="M354" s="38"/>
      <c r="N354" s="38"/>
      <c r="O354" s="126"/>
      <c r="P354" s="38"/>
      <c r="Q354" s="38"/>
      <c r="R354" s="38"/>
      <c r="S354" s="38"/>
      <c r="T354" s="126"/>
      <c r="U354" s="38"/>
      <c r="V354" s="38"/>
      <c r="W354" s="38"/>
      <c r="X354" s="38"/>
      <c r="Y354" s="38"/>
      <c r="Z354" s="380"/>
      <c r="AA354" s="381"/>
      <c r="AB354" s="34"/>
      <c r="AC354" s="29"/>
    </row>
    <row r="355" spans="2:29" ht="9.75" customHeight="1">
      <c r="B355" s="624" t="s">
        <v>200</v>
      </c>
      <c r="C355" s="635" t="s">
        <v>206</v>
      </c>
      <c r="D355" s="115" t="s">
        <v>347</v>
      </c>
      <c r="E355" s="60">
        <f>SUM(F355:J355)</f>
        <v>98339.46</v>
      </c>
      <c r="F355" s="235">
        <v>98339.46</v>
      </c>
      <c r="G355" s="119">
        <v>0</v>
      </c>
      <c r="H355" s="119">
        <v>0</v>
      </c>
      <c r="I355" s="119">
        <v>0</v>
      </c>
      <c r="J355" s="119">
        <v>0</v>
      </c>
      <c r="K355" s="56"/>
      <c r="L355" s="18"/>
      <c r="M355" s="18"/>
      <c r="N355" s="18"/>
      <c r="O355" s="56"/>
      <c r="P355" s="18"/>
      <c r="Q355" s="119"/>
      <c r="R355" s="119"/>
      <c r="S355" s="119"/>
      <c r="T355" s="395">
        <f>SUM(U355:Y355)</f>
        <v>98339.46</v>
      </c>
      <c r="U355" s="235">
        <f>SUM(F355-L355)</f>
        <v>98339.46</v>
      </c>
      <c r="V355" s="130">
        <f>SUM(G355)</f>
        <v>0</v>
      </c>
      <c r="W355" s="119">
        <v>0</v>
      </c>
      <c r="X355" s="119">
        <v>0</v>
      </c>
      <c r="Y355" s="130">
        <f>SUM(J355)</f>
        <v>0</v>
      </c>
      <c r="Z355" s="302" t="s">
        <v>78</v>
      </c>
      <c r="AA355" s="337" t="s">
        <v>42</v>
      </c>
      <c r="AB355" s="34"/>
      <c r="AC355" s="29"/>
    </row>
    <row r="356" spans="2:29" ht="9.75" customHeight="1">
      <c r="B356" s="624"/>
      <c r="C356" s="635"/>
      <c r="D356" s="115" t="s">
        <v>61</v>
      </c>
      <c r="E356" s="56"/>
      <c r="F356" s="18"/>
      <c r="G356" s="18"/>
      <c r="H356" s="18"/>
      <c r="I356" s="18"/>
      <c r="J356" s="18"/>
      <c r="K356" s="56"/>
      <c r="L356" s="18"/>
      <c r="M356" s="18"/>
      <c r="N356" s="18"/>
      <c r="O356" s="56"/>
      <c r="P356" s="18"/>
      <c r="Q356" s="18"/>
      <c r="R356" s="18"/>
      <c r="S356" s="18"/>
      <c r="T356" s="56"/>
      <c r="U356" s="18"/>
      <c r="V356" s="30"/>
      <c r="W356" s="30"/>
      <c r="X356" s="30"/>
      <c r="Y356" s="30"/>
      <c r="Z356" s="302"/>
      <c r="AA356" s="368"/>
      <c r="AB356" s="34"/>
      <c r="AC356" s="29"/>
    </row>
    <row r="357" spans="2:29" ht="15" customHeight="1">
      <c r="B357" s="624" t="s">
        <v>201</v>
      </c>
      <c r="C357" s="635" t="s">
        <v>207</v>
      </c>
      <c r="D357" s="115" t="s">
        <v>59</v>
      </c>
      <c r="E357" s="60">
        <f>SUM(F357:J357)</f>
        <v>357777.91</v>
      </c>
      <c r="F357" s="235">
        <v>357777.91</v>
      </c>
      <c r="G357" s="119">
        <v>0</v>
      </c>
      <c r="H357" s="119">
        <v>0</v>
      </c>
      <c r="I357" s="119">
        <v>0</v>
      </c>
      <c r="J357" s="119">
        <v>0</v>
      </c>
      <c r="K357" s="56"/>
      <c r="L357" s="18"/>
      <c r="M357" s="18"/>
      <c r="N357" s="18"/>
      <c r="O357" s="56"/>
      <c r="P357" s="18"/>
      <c r="Q357" s="119"/>
      <c r="R357" s="119"/>
      <c r="S357" s="119"/>
      <c r="T357" s="395">
        <f>SUM(U357:Y357)</f>
        <v>357777.91</v>
      </c>
      <c r="U357" s="235">
        <f>SUM(F357-L357)</f>
        <v>357777.91</v>
      </c>
      <c r="V357" s="130">
        <f>SUM(G357)</f>
        <v>0</v>
      </c>
      <c r="W357" s="119">
        <v>0</v>
      </c>
      <c r="X357" s="119">
        <v>0</v>
      </c>
      <c r="Y357" s="130">
        <f>SUM(J357)</f>
        <v>0</v>
      </c>
      <c r="Z357" s="302" t="s">
        <v>78</v>
      </c>
      <c r="AA357" s="337" t="s">
        <v>42</v>
      </c>
      <c r="AB357" s="34"/>
      <c r="AC357" s="29"/>
    </row>
    <row r="358" spans="2:29" ht="11.25" customHeight="1">
      <c r="B358" s="624"/>
      <c r="C358" s="635"/>
      <c r="D358" s="115" t="s">
        <v>26</v>
      </c>
      <c r="E358" s="56"/>
      <c r="F358" s="18"/>
      <c r="G358" s="18"/>
      <c r="H358" s="18"/>
      <c r="I358" s="18"/>
      <c r="J358" s="18"/>
      <c r="K358" s="57"/>
      <c r="L358" s="21"/>
      <c r="M358" s="21"/>
      <c r="N358" s="21"/>
      <c r="O358" s="56"/>
      <c r="P358" s="18"/>
      <c r="Q358" s="18"/>
      <c r="R358" s="18"/>
      <c r="S358" s="18"/>
      <c r="T358" s="56"/>
      <c r="U358" s="18"/>
      <c r="V358" s="30"/>
      <c r="W358" s="30"/>
      <c r="X358" s="30"/>
      <c r="Y358" s="30"/>
      <c r="Z358" s="302"/>
      <c r="AA358" s="337"/>
      <c r="AB358" s="33"/>
      <c r="AC358" s="29"/>
    </row>
    <row r="359" spans="2:29" ht="20.25" customHeight="1">
      <c r="B359" s="624" t="s">
        <v>202</v>
      </c>
      <c r="C359" s="635" t="s">
        <v>208</v>
      </c>
      <c r="D359" s="115" t="s">
        <v>169</v>
      </c>
      <c r="E359" s="60">
        <f>SUM(F359:J359)</f>
        <v>229414.29</v>
      </c>
      <c r="F359" s="235">
        <v>229414.29</v>
      </c>
      <c r="G359" s="119">
        <v>0</v>
      </c>
      <c r="H359" s="119">
        <v>0</v>
      </c>
      <c r="I359" s="119">
        <v>0</v>
      </c>
      <c r="J359" s="119">
        <v>0</v>
      </c>
      <c r="K359" s="56"/>
      <c r="L359" s="18"/>
      <c r="M359" s="18"/>
      <c r="N359" s="18"/>
      <c r="O359" s="56"/>
      <c r="P359" s="18"/>
      <c r="Q359" s="119"/>
      <c r="R359" s="119"/>
      <c r="S359" s="119"/>
      <c r="T359" s="395">
        <f>SUM(U359:Y359)</f>
        <v>229414.29</v>
      </c>
      <c r="U359" s="235">
        <f>SUM(F359-L359)</f>
        <v>229414.29</v>
      </c>
      <c r="V359" s="130">
        <f>SUM(G359)</f>
        <v>0</v>
      </c>
      <c r="W359" s="119">
        <v>0</v>
      </c>
      <c r="X359" s="119">
        <v>0</v>
      </c>
      <c r="Y359" s="130">
        <f>SUM(J359)</f>
        <v>0</v>
      </c>
      <c r="Z359" s="302" t="s">
        <v>78</v>
      </c>
      <c r="AA359" s="337" t="s">
        <v>42</v>
      </c>
      <c r="AB359" s="8"/>
      <c r="AC359" s="8"/>
    </row>
    <row r="360" spans="2:29" ht="9.75" customHeight="1">
      <c r="B360" s="624"/>
      <c r="C360" s="635"/>
      <c r="D360" s="115" t="s">
        <v>61</v>
      </c>
      <c r="E360" s="126"/>
      <c r="F360" s="38"/>
      <c r="G360" s="38"/>
      <c r="H360" s="38"/>
      <c r="I360" s="38"/>
      <c r="J360" s="38"/>
      <c r="K360" s="126"/>
      <c r="L360" s="38"/>
      <c r="M360" s="38"/>
      <c r="N360" s="38"/>
      <c r="O360" s="126"/>
      <c r="P360" s="38"/>
      <c r="Q360" s="38"/>
      <c r="R360" s="38"/>
      <c r="S360" s="38"/>
      <c r="T360" s="126"/>
      <c r="U360" s="38"/>
      <c r="V360" s="38"/>
      <c r="W360" s="38"/>
      <c r="X360" s="38"/>
      <c r="Y360" s="38"/>
      <c r="Z360" s="380"/>
      <c r="AA360" s="381"/>
      <c r="AB360" s="8"/>
      <c r="AC360" s="8"/>
    </row>
    <row r="361" spans="2:29" ht="12" customHeight="1">
      <c r="B361" s="624" t="s">
        <v>203</v>
      </c>
      <c r="C361" s="635" t="s">
        <v>209</v>
      </c>
      <c r="D361" s="115" t="s">
        <v>212</v>
      </c>
      <c r="E361" s="60">
        <f>SUM(F361:J361)</f>
        <v>279105.56</v>
      </c>
      <c r="F361" s="235">
        <v>279105.56</v>
      </c>
      <c r="G361" s="119">
        <v>0</v>
      </c>
      <c r="H361" s="119">
        <v>0</v>
      </c>
      <c r="I361" s="119">
        <v>0</v>
      </c>
      <c r="J361" s="119">
        <v>0</v>
      </c>
      <c r="K361" s="56">
        <f>SUM(L361:N361)</f>
        <v>11565.65</v>
      </c>
      <c r="L361" s="18">
        <v>11565.65</v>
      </c>
      <c r="M361" s="119"/>
      <c r="N361" s="119"/>
      <c r="O361" s="56"/>
      <c r="P361" s="114"/>
      <c r="Q361" s="18"/>
      <c r="R361" s="597"/>
      <c r="S361" s="116"/>
      <c r="T361" s="391">
        <f>SUM(U361:Y361)</f>
        <v>267539.91</v>
      </c>
      <c r="U361" s="235">
        <f>SUM(F361-L361)</f>
        <v>267539.91</v>
      </c>
      <c r="V361" s="130">
        <f>SUM(G361)</f>
        <v>0</v>
      </c>
      <c r="W361" s="119">
        <v>0</v>
      </c>
      <c r="X361" s="119">
        <v>0</v>
      </c>
      <c r="Y361" s="130">
        <f>SUM(J361)</f>
        <v>0</v>
      </c>
      <c r="Z361" s="302" t="s">
        <v>78</v>
      </c>
      <c r="AA361" s="337" t="s">
        <v>42</v>
      </c>
      <c r="AB361" s="34"/>
      <c r="AC361" s="29"/>
    </row>
    <row r="362" spans="2:29" ht="9.75" customHeight="1">
      <c r="B362" s="624"/>
      <c r="C362" s="635"/>
      <c r="D362" s="115" t="s">
        <v>28</v>
      </c>
      <c r="E362" s="56"/>
      <c r="F362" s="18"/>
      <c r="G362" s="18"/>
      <c r="H362" s="18"/>
      <c r="I362" s="18"/>
      <c r="J362" s="18"/>
      <c r="K362" s="56"/>
      <c r="L362" s="18"/>
      <c r="M362" s="18"/>
      <c r="N362" s="18"/>
      <c r="O362" s="56"/>
      <c r="P362" s="18"/>
      <c r="Q362" s="18"/>
      <c r="R362" s="18"/>
      <c r="S362" s="18"/>
      <c r="T362" s="56"/>
      <c r="U362" s="18"/>
      <c r="V362" s="30"/>
      <c r="W362" s="30"/>
      <c r="X362" s="30"/>
      <c r="Y362" s="30"/>
      <c r="Z362" s="302"/>
      <c r="AA362" s="368"/>
      <c r="AB362" s="33"/>
      <c r="AC362" s="29"/>
    </row>
    <row r="363" spans="2:29" ht="9.75" customHeight="1">
      <c r="B363" s="624" t="s">
        <v>204</v>
      </c>
      <c r="C363" s="635" t="s">
        <v>210</v>
      </c>
      <c r="D363" s="115" t="s">
        <v>11</v>
      </c>
      <c r="E363" s="60">
        <f>SUM(F363:J363)</f>
        <v>571770.36</v>
      </c>
      <c r="F363" s="235">
        <v>571770.36</v>
      </c>
      <c r="G363" s="119">
        <v>0</v>
      </c>
      <c r="H363" s="119">
        <v>0</v>
      </c>
      <c r="I363" s="119">
        <v>0</v>
      </c>
      <c r="J363" s="119">
        <v>0</v>
      </c>
      <c r="K363" s="56">
        <f>SUM(L363:N363)</f>
        <v>23711.28</v>
      </c>
      <c r="L363" s="18">
        <v>23711.28</v>
      </c>
      <c r="M363" s="119"/>
      <c r="N363" s="119"/>
      <c r="O363" s="56"/>
      <c r="P363" s="114"/>
      <c r="Q363" s="18"/>
      <c r="R363" s="597"/>
      <c r="S363" s="116"/>
      <c r="T363" s="391">
        <f>SUM(U363:Y363)</f>
        <v>548059.08</v>
      </c>
      <c r="U363" s="235">
        <f>SUM(F363-L363)</f>
        <v>548059.08</v>
      </c>
      <c r="V363" s="130">
        <f>SUM(G363)</f>
        <v>0</v>
      </c>
      <c r="W363" s="119">
        <v>0</v>
      </c>
      <c r="X363" s="119">
        <v>0</v>
      </c>
      <c r="Y363" s="130">
        <f>SUM(J363)</f>
        <v>0</v>
      </c>
      <c r="Z363" s="302" t="s">
        <v>78</v>
      </c>
      <c r="AA363" s="337" t="s">
        <v>42</v>
      </c>
      <c r="AB363" s="33"/>
      <c r="AC363" s="29"/>
    </row>
    <row r="364" spans="2:29" ht="9.75" customHeight="1">
      <c r="B364" s="624"/>
      <c r="C364" s="635"/>
      <c r="D364" s="115" t="s">
        <v>30</v>
      </c>
      <c r="E364" s="56"/>
      <c r="F364" s="18"/>
      <c r="G364" s="18"/>
      <c r="H364" s="18"/>
      <c r="I364" s="18"/>
      <c r="J364" s="18"/>
      <c r="K364" s="56"/>
      <c r="L364" s="18"/>
      <c r="M364" s="18"/>
      <c r="N364" s="18"/>
      <c r="O364" s="56"/>
      <c r="P364" s="18"/>
      <c r="Q364" s="18"/>
      <c r="R364" s="18"/>
      <c r="S364" s="18"/>
      <c r="T364" s="56"/>
      <c r="U364" s="18"/>
      <c r="V364" s="30"/>
      <c r="W364" s="30"/>
      <c r="X364" s="30"/>
      <c r="Y364" s="30"/>
      <c r="Z364" s="302"/>
      <c r="AA364" s="368"/>
      <c r="AB364" s="33"/>
      <c r="AC364" s="29"/>
    </row>
    <row r="365" spans="2:29" ht="9.75" customHeight="1">
      <c r="B365" s="624" t="s">
        <v>205</v>
      </c>
      <c r="C365" s="635" t="s">
        <v>211</v>
      </c>
      <c r="D365" s="115" t="s">
        <v>213</v>
      </c>
      <c r="E365" s="60">
        <f>SUM(F365:J365)</f>
        <v>179336.8</v>
      </c>
      <c r="F365" s="235">
        <v>179336.8</v>
      </c>
      <c r="G365" s="119">
        <v>0</v>
      </c>
      <c r="H365" s="119">
        <v>0</v>
      </c>
      <c r="I365" s="119">
        <v>0</v>
      </c>
      <c r="J365" s="119">
        <v>0</v>
      </c>
      <c r="K365" s="56"/>
      <c r="L365" s="18"/>
      <c r="M365" s="18"/>
      <c r="N365" s="18"/>
      <c r="O365" s="56"/>
      <c r="P365" s="18"/>
      <c r="Q365" s="119"/>
      <c r="R365" s="119"/>
      <c r="S365" s="119"/>
      <c r="T365" s="395">
        <f>SUM(U365:Y365)</f>
        <v>179336.8</v>
      </c>
      <c r="U365" s="235">
        <f>SUM(F365-L365)</f>
        <v>179336.8</v>
      </c>
      <c r="V365" s="130">
        <f>SUM(G365)</f>
        <v>0</v>
      </c>
      <c r="W365" s="119">
        <v>0</v>
      </c>
      <c r="X365" s="119">
        <v>0</v>
      </c>
      <c r="Y365" s="130">
        <f>SUM(J365)</f>
        <v>0</v>
      </c>
      <c r="Z365" s="302" t="s">
        <v>78</v>
      </c>
      <c r="AA365" s="337" t="s">
        <v>42</v>
      </c>
      <c r="AB365" s="33"/>
      <c r="AC365" s="29"/>
    </row>
    <row r="366" spans="2:29" ht="9.75" customHeight="1">
      <c r="B366" s="624"/>
      <c r="C366" s="635"/>
      <c r="D366" s="115" t="s">
        <v>35</v>
      </c>
      <c r="E366" s="56"/>
      <c r="F366" s="18"/>
      <c r="G366" s="18"/>
      <c r="H366" s="18"/>
      <c r="I366" s="18"/>
      <c r="J366" s="18"/>
      <c r="K366" s="56"/>
      <c r="L366" s="18"/>
      <c r="M366" s="18"/>
      <c r="N366" s="18"/>
      <c r="O366" s="56"/>
      <c r="P366" s="18"/>
      <c r="Q366" s="18"/>
      <c r="R366" s="18"/>
      <c r="S366" s="18"/>
      <c r="T366" s="56"/>
      <c r="U366" s="18"/>
      <c r="V366" s="30"/>
      <c r="W366" s="30"/>
      <c r="X366" s="30"/>
      <c r="Y366" s="30"/>
      <c r="Z366" s="302"/>
      <c r="AA366" s="368"/>
      <c r="AB366" s="33"/>
      <c r="AC366" s="29"/>
    </row>
    <row r="367" spans="2:29" ht="9.75" customHeight="1">
      <c r="B367" s="624" t="s">
        <v>317</v>
      </c>
      <c r="C367" s="635" t="s">
        <v>324</v>
      </c>
      <c r="D367" s="115" t="s">
        <v>325</v>
      </c>
      <c r="E367" s="60">
        <f>SUM(F367:J367)</f>
        <v>159492.69</v>
      </c>
      <c r="F367" s="235">
        <v>159492.69</v>
      </c>
      <c r="G367" s="119">
        <v>0</v>
      </c>
      <c r="H367" s="119">
        <v>0</v>
      </c>
      <c r="I367" s="119">
        <v>0</v>
      </c>
      <c r="J367" s="119">
        <v>0</v>
      </c>
      <c r="K367" s="56">
        <f>SUM(L367:N367)</f>
        <v>690.28</v>
      </c>
      <c r="L367" s="18">
        <v>690.28</v>
      </c>
      <c r="M367" s="119"/>
      <c r="N367" s="119"/>
      <c r="O367" s="56"/>
      <c r="P367" s="114"/>
      <c r="Q367" s="18"/>
      <c r="R367" s="597"/>
      <c r="S367" s="116"/>
      <c r="T367" s="391">
        <f>SUM(U367:Y367)</f>
        <v>158802.41</v>
      </c>
      <c r="U367" s="235">
        <f>SUM(F367-L367)</f>
        <v>158802.41</v>
      </c>
      <c r="V367" s="130">
        <f>SUM(G367)</f>
        <v>0</v>
      </c>
      <c r="W367" s="119">
        <v>0</v>
      </c>
      <c r="X367" s="119">
        <v>0</v>
      </c>
      <c r="Y367" s="130">
        <f>SUM(J367)</f>
        <v>0</v>
      </c>
      <c r="Z367" s="302" t="s">
        <v>78</v>
      </c>
      <c r="AA367" s="337" t="s">
        <v>42</v>
      </c>
      <c r="AB367" s="33"/>
      <c r="AC367" s="29"/>
    </row>
    <row r="368" spans="2:29" ht="9.75" customHeight="1">
      <c r="B368" s="624"/>
      <c r="C368" s="635"/>
      <c r="D368" s="115" t="s">
        <v>6</v>
      </c>
      <c r="E368" s="56"/>
      <c r="F368" s="18"/>
      <c r="G368" s="18"/>
      <c r="H368" s="18"/>
      <c r="I368" s="18"/>
      <c r="J368" s="18"/>
      <c r="K368" s="56"/>
      <c r="L368" s="18"/>
      <c r="M368" s="18"/>
      <c r="N368" s="18"/>
      <c r="O368" s="56"/>
      <c r="P368" s="18"/>
      <c r="Q368" s="18"/>
      <c r="R368" s="18"/>
      <c r="S368" s="18"/>
      <c r="T368" s="56"/>
      <c r="U368" s="18"/>
      <c r="V368" s="30"/>
      <c r="W368" s="30"/>
      <c r="X368" s="30"/>
      <c r="Y368" s="30"/>
      <c r="Z368" s="302"/>
      <c r="AA368" s="368"/>
      <c r="AB368" s="33"/>
      <c r="AC368" s="29"/>
    </row>
    <row r="369" spans="2:29" ht="9.75" customHeight="1">
      <c r="B369" s="624" t="s">
        <v>318</v>
      </c>
      <c r="C369" s="635" t="s">
        <v>326</v>
      </c>
      <c r="D369" s="115" t="s">
        <v>102</v>
      </c>
      <c r="E369" s="60">
        <f>SUM(F369:J369)</f>
        <v>995070.55</v>
      </c>
      <c r="F369" s="235">
        <v>995070.55</v>
      </c>
      <c r="G369" s="119">
        <v>0</v>
      </c>
      <c r="H369" s="119">
        <v>0</v>
      </c>
      <c r="I369" s="119">
        <v>0</v>
      </c>
      <c r="J369" s="119">
        <v>0</v>
      </c>
      <c r="K369" s="56">
        <f>SUM(L369:N369)</f>
        <v>499.99</v>
      </c>
      <c r="L369" s="18">
        <v>499.99</v>
      </c>
      <c r="M369" s="119"/>
      <c r="N369" s="119"/>
      <c r="O369" s="56"/>
      <c r="P369" s="114"/>
      <c r="Q369" s="18"/>
      <c r="R369" s="597"/>
      <c r="S369" s="116"/>
      <c r="T369" s="391">
        <f>SUM(U369:Y369)</f>
        <v>994570.56</v>
      </c>
      <c r="U369" s="235">
        <f>SUM(F369-L369)</f>
        <v>994570.56</v>
      </c>
      <c r="V369" s="130">
        <f>SUM(G369)</f>
        <v>0</v>
      </c>
      <c r="W369" s="119">
        <v>0</v>
      </c>
      <c r="X369" s="119">
        <v>0</v>
      </c>
      <c r="Y369" s="130">
        <f>SUM(J369)</f>
        <v>0</v>
      </c>
      <c r="Z369" s="302" t="s">
        <v>78</v>
      </c>
      <c r="AA369" s="337" t="s">
        <v>42</v>
      </c>
      <c r="AB369" s="33"/>
      <c r="AC369" s="29"/>
    </row>
    <row r="370" spans="2:29" ht="9.75" customHeight="1">
      <c r="B370" s="624"/>
      <c r="C370" s="635"/>
      <c r="D370" s="115" t="s">
        <v>26</v>
      </c>
      <c r="E370" s="56"/>
      <c r="F370" s="18"/>
      <c r="G370" s="18"/>
      <c r="H370" s="18"/>
      <c r="I370" s="18"/>
      <c r="J370" s="18"/>
      <c r="K370" s="56"/>
      <c r="L370" s="18"/>
      <c r="M370" s="18"/>
      <c r="N370" s="18"/>
      <c r="O370" s="56"/>
      <c r="P370" s="18"/>
      <c r="Q370" s="18"/>
      <c r="R370" s="18"/>
      <c r="S370" s="18"/>
      <c r="T370" s="56"/>
      <c r="U370" s="18"/>
      <c r="V370" s="30"/>
      <c r="W370" s="30"/>
      <c r="X370" s="30"/>
      <c r="Y370" s="30"/>
      <c r="Z370" s="302"/>
      <c r="AA370" s="368"/>
      <c r="AB370" s="33"/>
      <c r="AC370" s="29"/>
    </row>
    <row r="371" spans="2:29" ht="9.75" customHeight="1">
      <c r="B371" s="624" t="s">
        <v>319</v>
      </c>
      <c r="C371" s="635" t="s">
        <v>410</v>
      </c>
      <c r="D371" s="115" t="s">
        <v>106</v>
      </c>
      <c r="E371" s="60">
        <f>SUM(F371:J371)</f>
        <v>332064.41</v>
      </c>
      <c r="F371" s="235">
        <v>332064.41</v>
      </c>
      <c r="G371" s="119">
        <v>0</v>
      </c>
      <c r="H371" s="119">
        <v>0</v>
      </c>
      <c r="I371" s="119">
        <v>0</v>
      </c>
      <c r="J371" s="119">
        <v>0</v>
      </c>
      <c r="K371" s="56">
        <f>SUM(L371:N371)</f>
        <v>500</v>
      </c>
      <c r="L371" s="18">
        <v>500</v>
      </c>
      <c r="M371" s="119"/>
      <c r="N371" s="119"/>
      <c r="O371" s="56"/>
      <c r="P371" s="114"/>
      <c r="Q371" s="18"/>
      <c r="R371" s="597"/>
      <c r="S371" s="116"/>
      <c r="T371" s="391">
        <f>SUM(U371:Y371)</f>
        <v>331564.41</v>
      </c>
      <c r="U371" s="235">
        <f>SUM(F371-L371)</f>
        <v>331564.41</v>
      </c>
      <c r="V371" s="130">
        <f>SUM(G371)</f>
        <v>0</v>
      </c>
      <c r="W371" s="119">
        <v>0</v>
      </c>
      <c r="X371" s="119">
        <v>0</v>
      </c>
      <c r="Y371" s="130">
        <f>SUM(J371)</f>
        <v>0</v>
      </c>
      <c r="Z371" s="302" t="s">
        <v>78</v>
      </c>
      <c r="AA371" s="337" t="s">
        <v>42</v>
      </c>
      <c r="AB371" s="33"/>
      <c r="AC371" s="29"/>
    </row>
    <row r="372" spans="2:29" ht="9.75" customHeight="1">
      <c r="B372" s="624"/>
      <c r="C372" s="635"/>
      <c r="D372" s="115" t="s">
        <v>6</v>
      </c>
      <c r="E372" s="56"/>
      <c r="F372" s="18"/>
      <c r="G372" s="18"/>
      <c r="H372" s="18"/>
      <c r="I372" s="18"/>
      <c r="J372" s="18"/>
      <c r="K372" s="56"/>
      <c r="L372" s="18"/>
      <c r="M372" s="18"/>
      <c r="N372" s="18"/>
      <c r="O372" s="56"/>
      <c r="P372" s="18"/>
      <c r="Q372" s="18"/>
      <c r="R372" s="18"/>
      <c r="S372" s="18"/>
      <c r="T372" s="56"/>
      <c r="U372" s="18"/>
      <c r="V372" s="30"/>
      <c r="W372" s="30"/>
      <c r="X372" s="30"/>
      <c r="Y372" s="30"/>
      <c r="Z372" s="302"/>
      <c r="AA372" s="368"/>
      <c r="AB372" s="33"/>
      <c r="AC372" s="29"/>
    </row>
    <row r="373" spans="2:29" ht="9.75" customHeight="1">
      <c r="B373" s="624" t="s">
        <v>320</v>
      </c>
      <c r="C373" s="635" t="s">
        <v>327</v>
      </c>
      <c r="D373" s="115" t="s">
        <v>183</v>
      </c>
      <c r="E373" s="60">
        <f>SUM(F373:J373)</f>
        <v>669894.46</v>
      </c>
      <c r="F373" s="235">
        <v>669894.46</v>
      </c>
      <c r="G373" s="119">
        <v>0</v>
      </c>
      <c r="H373" s="119">
        <v>0</v>
      </c>
      <c r="I373" s="119">
        <v>0</v>
      </c>
      <c r="J373" s="119">
        <v>0</v>
      </c>
      <c r="K373" s="56">
        <f>SUM(L373:N373)</f>
        <v>14575.4</v>
      </c>
      <c r="L373" s="18">
        <v>14575.4</v>
      </c>
      <c r="M373" s="119"/>
      <c r="N373" s="119"/>
      <c r="O373" s="56"/>
      <c r="P373" s="114"/>
      <c r="Q373" s="18"/>
      <c r="R373" s="597"/>
      <c r="S373" s="116"/>
      <c r="T373" s="391">
        <f>SUM(U373:Y373)</f>
        <v>655319.0599999999</v>
      </c>
      <c r="U373" s="235">
        <f>SUM(F373-L373)</f>
        <v>655319.0599999999</v>
      </c>
      <c r="V373" s="130">
        <f>SUM(G373)</f>
        <v>0</v>
      </c>
      <c r="W373" s="119">
        <v>0</v>
      </c>
      <c r="X373" s="119">
        <v>0</v>
      </c>
      <c r="Y373" s="130">
        <f>SUM(J373)</f>
        <v>0</v>
      </c>
      <c r="Z373" s="302" t="s">
        <v>78</v>
      </c>
      <c r="AA373" s="337" t="s">
        <v>42</v>
      </c>
      <c r="AB373" s="33"/>
      <c r="AC373" s="29"/>
    </row>
    <row r="374" spans="2:29" ht="12.75" customHeight="1">
      <c r="B374" s="624"/>
      <c r="C374" s="635"/>
      <c r="D374" s="115" t="s">
        <v>24</v>
      </c>
      <c r="E374" s="56"/>
      <c r="F374" s="18"/>
      <c r="G374" s="18"/>
      <c r="H374" s="18"/>
      <c r="I374" s="18"/>
      <c r="J374" s="18"/>
      <c r="K374" s="56"/>
      <c r="L374" s="18"/>
      <c r="M374" s="18"/>
      <c r="N374" s="18"/>
      <c r="O374" s="56"/>
      <c r="P374" s="18"/>
      <c r="Q374" s="18"/>
      <c r="R374" s="18"/>
      <c r="S374" s="18"/>
      <c r="T374" s="56"/>
      <c r="U374" s="18"/>
      <c r="V374" s="30"/>
      <c r="W374" s="30"/>
      <c r="X374" s="30"/>
      <c r="Y374" s="30"/>
      <c r="Z374" s="302"/>
      <c r="AA374" s="368"/>
      <c r="AB374" s="33"/>
      <c r="AC374" s="29"/>
    </row>
    <row r="375" spans="2:29" ht="9.75" customHeight="1">
      <c r="B375" s="624" t="s">
        <v>321</v>
      </c>
      <c r="C375" s="635" t="s">
        <v>328</v>
      </c>
      <c r="D375" s="115" t="s">
        <v>17</v>
      </c>
      <c r="E375" s="60">
        <f>SUM(F375:J375)</f>
        <v>122330.14</v>
      </c>
      <c r="F375" s="235">
        <v>122330.14</v>
      </c>
      <c r="G375" s="119">
        <v>0</v>
      </c>
      <c r="H375" s="119">
        <v>0</v>
      </c>
      <c r="I375" s="119">
        <v>0</v>
      </c>
      <c r="J375" s="119">
        <v>0</v>
      </c>
      <c r="K375" s="56">
        <f>SUM(L375:N375)</f>
        <v>499.99</v>
      </c>
      <c r="L375" s="18">
        <v>499.99</v>
      </c>
      <c r="M375" s="119"/>
      <c r="N375" s="119"/>
      <c r="O375" s="56"/>
      <c r="P375" s="114"/>
      <c r="Q375" s="18"/>
      <c r="R375" s="597"/>
      <c r="S375" s="116"/>
      <c r="T375" s="391">
        <f>SUM(U375:Y375)</f>
        <v>121830.15</v>
      </c>
      <c r="U375" s="235">
        <f>SUM(F375-L375)</f>
        <v>121830.15</v>
      </c>
      <c r="V375" s="130">
        <f>SUM(G375)</f>
        <v>0</v>
      </c>
      <c r="W375" s="119">
        <v>0</v>
      </c>
      <c r="X375" s="119">
        <v>0</v>
      </c>
      <c r="Y375" s="130">
        <f>SUM(J375)</f>
        <v>0</v>
      </c>
      <c r="Z375" s="302" t="s">
        <v>78</v>
      </c>
      <c r="AA375" s="337" t="s">
        <v>42</v>
      </c>
      <c r="AB375" s="33"/>
      <c r="AC375" s="29"/>
    </row>
    <row r="376" spans="2:29" ht="9.75" customHeight="1">
      <c r="B376" s="624"/>
      <c r="C376" s="635"/>
      <c r="D376" s="115" t="s">
        <v>33</v>
      </c>
      <c r="E376" s="56"/>
      <c r="F376" s="18"/>
      <c r="G376" s="18"/>
      <c r="H376" s="18"/>
      <c r="I376" s="18"/>
      <c r="J376" s="18"/>
      <c r="K376" s="57"/>
      <c r="L376" s="21"/>
      <c r="M376" s="21"/>
      <c r="N376" s="21"/>
      <c r="O376" s="56"/>
      <c r="P376" s="18"/>
      <c r="Q376" s="18"/>
      <c r="R376" s="18"/>
      <c r="S376" s="18"/>
      <c r="T376" s="56"/>
      <c r="U376" s="18"/>
      <c r="V376" s="30"/>
      <c r="W376" s="30"/>
      <c r="X376" s="30"/>
      <c r="Y376" s="30"/>
      <c r="Z376" s="302"/>
      <c r="AA376" s="337"/>
      <c r="AB376" s="33"/>
      <c r="AC376" s="29"/>
    </row>
    <row r="377" spans="2:29" ht="9.75" customHeight="1">
      <c r="B377" s="624" t="s">
        <v>322</v>
      </c>
      <c r="C377" s="635" t="s">
        <v>329</v>
      </c>
      <c r="D377" s="115" t="s">
        <v>411</v>
      </c>
      <c r="E377" s="60">
        <f>SUM(F377:J377)</f>
        <v>267803.17</v>
      </c>
      <c r="F377" s="235">
        <v>267803.17</v>
      </c>
      <c r="G377" s="119">
        <v>0</v>
      </c>
      <c r="H377" s="119">
        <v>0</v>
      </c>
      <c r="I377" s="119">
        <v>0</v>
      </c>
      <c r="J377" s="119">
        <v>0</v>
      </c>
      <c r="K377" s="56">
        <f>SUM(L377:N377)</f>
        <v>500</v>
      </c>
      <c r="L377" s="18">
        <v>500</v>
      </c>
      <c r="M377" s="119"/>
      <c r="N377" s="119"/>
      <c r="O377" s="56"/>
      <c r="P377" s="114"/>
      <c r="Q377" s="18"/>
      <c r="R377" s="597"/>
      <c r="S377" s="116"/>
      <c r="T377" s="391">
        <f>SUM(U377:Y377)</f>
        <v>267303.17</v>
      </c>
      <c r="U377" s="235">
        <f>SUM(F377-L377)</f>
        <v>267303.17</v>
      </c>
      <c r="V377" s="130">
        <f>SUM(G377)</f>
        <v>0</v>
      </c>
      <c r="W377" s="119">
        <v>0</v>
      </c>
      <c r="X377" s="119">
        <v>0</v>
      </c>
      <c r="Y377" s="130">
        <f>SUM(J377)</f>
        <v>0</v>
      </c>
      <c r="Z377" s="302" t="s">
        <v>78</v>
      </c>
      <c r="AA377" s="337" t="s">
        <v>42</v>
      </c>
      <c r="AB377" s="29"/>
      <c r="AC377" s="29"/>
    </row>
    <row r="378" spans="2:29" ht="9.75" customHeight="1">
      <c r="B378" s="624"/>
      <c r="C378" s="635"/>
      <c r="D378" s="115" t="s">
        <v>6</v>
      </c>
      <c r="E378" s="56"/>
      <c r="F378" s="18"/>
      <c r="G378" s="18"/>
      <c r="H378" s="18"/>
      <c r="I378" s="18"/>
      <c r="J378" s="18"/>
      <c r="K378" s="56"/>
      <c r="L378" s="18"/>
      <c r="M378" s="18"/>
      <c r="N378" s="18"/>
      <c r="O378" s="56"/>
      <c r="P378" s="18"/>
      <c r="Q378" s="18"/>
      <c r="R378" s="18"/>
      <c r="S378" s="18"/>
      <c r="T378" s="56"/>
      <c r="U378" s="18"/>
      <c r="V378" s="18"/>
      <c r="W378" s="18"/>
      <c r="X378" s="18"/>
      <c r="Y378" s="18"/>
      <c r="Z378" s="302"/>
      <c r="AA378" s="368"/>
      <c r="AB378" s="29"/>
      <c r="AC378" s="29"/>
    </row>
    <row r="379" spans="2:29" ht="9.75" customHeight="1">
      <c r="B379" s="624" t="s">
        <v>425</v>
      </c>
      <c r="C379" s="635" t="s">
        <v>418</v>
      </c>
      <c r="D379" s="115" t="s">
        <v>41</v>
      </c>
      <c r="E379" s="60">
        <f>SUM(F379:J379)</f>
        <v>157495.3</v>
      </c>
      <c r="F379" s="235">
        <v>157495.3</v>
      </c>
      <c r="G379" s="119">
        <v>0</v>
      </c>
      <c r="H379" s="119">
        <v>0</v>
      </c>
      <c r="I379" s="119">
        <v>0</v>
      </c>
      <c r="J379" s="119">
        <v>0</v>
      </c>
      <c r="K379" s="56">
        <f>SUM(L379:N379)</f>
        <v>500</v>
      </c>
      <c r="L379" s="18">
        <v>500</v>
      </c>
      <c r="M379" s="119"/>
      <c r="N379" s="119"/>
      <c r="O379" s="56"/>
      <c r="P379" s="114"/>
      <c r="Q379" s="18"/>
      <c r="R379" s="597"/>
      <c r="S379" s="116"/>
      <c r="T379" s="391">
        <f>SUM(U379:Y379)</f>
        <v>156995.3</v>
      </c>
      <c r="U379" s="235">
        <f>SUM(F379-L379)</f>
        <v>156995.3</v>
      </c>
      <c r="V379" s="130">
        <f>SUM(G379)</f>
        <v>0</v>
      </c>
      <c r="W379" s="119">
        <v>0</v>
      </c>
      <c r="X379" s="119">
        <v>0</v>
      </c>
      <c r="Y379" s="130">
        <f>SUM(J379)</f>
        <v>0</v>
      </c>
      <c r="Z379" s="302" t="s">
        <v>78</v>
      </c>
      <c r="AA379" s="337" t="s">
        <v>42</v>
      </c>
      <c r="AB379" s="29"/>
      <c r="AC379" s="29"/>
    </row>
    <row r="380" spans="2:29" ht="9.75" customHeight="1">
      <c r="B380" s="624"/>
      <c r="C380" s="635"/>
      <c r="D380" s="115" t="s">
        <v>28</v>
      </c>
      <c r="E380" s="56"/>
      <c r="F380" s="18"/>
      <c r="G380" s="18"/>
      <c r="H380" s="18"/>
      <c r="I380" s="18"/>
      <c r="J380" s="18"/>
      <c r="K380" s="56"/>
      <c r="L380" s="18"/>
      <c r="M380" s="18"/>
      <c r="N380" s="18"/>
      <c r="O380" s="56"/>
      <c r="P380" s="18"/>
      <c r="Q380" s="18"/>
      <c r="R380" s="18"/>
      <c r="S380" s="18"/>
      <c r="T380" s="56"/>
      <c r="U380" s="18"/>
      <c r="V380" s="18"/>
      <c r="W380" s="18"/>
      <c r="X380" s="18"/>
      <c r="Y380" s="18"/>
      <c r="Z380" s="302"/>
      <c r="AA380" s="368"/>
      <c r="AB380" s="29"/>
      <c r="AC380" s="29"/>
    </row>
    <row r="381" spans="2:29" ht="9.75" customHeight="1">
      <c r="B381" s="658" t="s">
        <v>76</v>
      </c>
      <c r="C381" s="659"/>
      <c r="D381" s="660"/>
      <c r="E381" s="60"/>
      <c r="F381" s="235"/>
      <c r="G381" s="119"/>
      <c r="H381" s="119"/>
      <c r="I381" s="119"/>
      <c r="J381" s="119"/>
      <c r="K381" s="56"/>
      <c r="L381" s="18"/>
      <c r="M381" s="18"/>
      <c r="N381" s="18"/>
      <c r="O381" s="56"/>
      <c r="P381" s="18"/>
      <c r="Q381" s="18"/>
      <c r="R381" s="18"/>
      <c r="S381" s="18"/>
      <c r="T381" s="394"/>
      <c r="U381" s="130"/>
      <c r="V381" s="130"/>
      <c r="W381" s="130"/>
      <c r="X381" s="130"/>
      <c r="Y381" s="130"/>
      <c r="Z381" s="302"/>
      <c r="AA381" s="337"/>
      <c r="AB381" s="29"/>
      <c r="AC381" s="29"/>
    </row>
    <row r="382" spans="2:29" ht="12.75" customHeight="1">
      <c r="B382" s="118"/>
      <c r="C382" s="40" t="s">
        <v>38</v>
      </c>
      <c r="D382" s="121"/>
      <c r="E382" s="56"/>
      <c r="F382" s="18"/>
      <c r="G382" s="18"/>
      <c r="H382" s="18"/>
      <c r="I382" s="18"/>
      <c r="J382" s="18"/>
      <c r="K382" s="56"/>
      <c r="L382" s="18"/>
      <c r="M382" s="18"/>
      <c r="N382" s="18"/>
      <c r="O382" s="56"/>
      <c r="P382" s="18"/>
      <c r="Q382" s="18"/>
      <c r="R382" s="18"/>
      <c r="S382" s="18"/>
      <c r="T382" s="56"/>
      <c r="U382" s="18"/>
      <c r="V382" s="30"/>
      <c r="W382" s="30"/>
      <c r="X382" s="30"/>
      <c r="Y382" s="30"/>
      <c r="Z382" s="302"/>
      <c r="AA382" s="368"/>
      <c r="AB382" s="29"/>
      <c r="AC382" s="29"/>
    </row>
    <row r="383" spans="2:29" ht="9.75" customHeight="1">
      <c r="B383" s="624" t="s">
        <v>429</v>
      </c>
      <c r="C383" s="635" t="s">
        <v>454</v>
      </c>
      <c r="D383" s="115" t="s">
        <v>41</v>
      </c>
      <c r="E383" s="60">
        <f>SUM(F383:J383)</f>
        <v>11353945.19</v>
      </c>
      <c r="F383" s="235">
        <v>2000000</v>
      </c>
      <c r="G383" s="119">
        <v>0</v>
      </c>
      <c r="H383" s="119">
        <v>0</v>
      </c>
      <c r="I383" s="236">
        <v>9353945.19</v>
      </c>
      <c r="J383" s="119">
        <v>0</v>
      </c>
      <c r="K383" s="56"/>
      <c r="L383" s="18"/>
      <c r="M383" s="18"/>
      <c r="N383" s="18"/>
      <c r="O383" s="56"/>
      <c r="P383" s="18"/>
      <c r="Q383" s="18"/>
      <c r="R383" s="18"/>
      <c r="S383" s="18"/>
      <c r="T383" s="60">
        <f>SUM(U383:Y383)</f>
        <v>11353945.19</v>
      </c>
      <c r="U383" s="22">
        <f>SUM(F383)</f>
        <v>2000000</v>
      </c>
      <c r="V383" s="130">
        <v>0</v>
      </c>
      <c r="W383" s="119">
        <v>0</v>
      </c>
      <c r="X383" s="236">
        <f>SUM(I383)</f>
        <v>9353945.19</v>
      </c>
      <c r="Y383" s="130">
        <f>SUM(J383)</f>
        <v>0</v>
      </c>
      <c r="Z383" s="302" t="s">
        <v>78</v>
      </c>
      <c r="AA383" s="337" t="s">
        <v>42</v>
      </c>
      <c r="AB383" s="29"/>
      <c r="AC383" s="29"/>
    </row>
    <row r="384" spans="2:29" ht="9.75" customHeight="1">
      <c r="B384" s="624"/>
      <c r="C384" s="635"/>
      <c r="D384" s="115" t="s">
        <v>28</v>
      </c>
      <c r="E384" s="56"/>
      <c r="F384" s="18"/>
      <c r="G384" s="18"/>
      <c r="H384" s="18"/>
      <c r="I384" s="18"/>
      <c r="J384" s="18"/>
      <c r="K384" s="56"/>
      <c r="L384" s="18"/>
      <c r="M384" s="18"/>
      <c r="N384" s="18"/>
      <c r="O384" s="56"/>
      <c r="P384" s="18"/>
      <c r="Q384" s="18"/>
      <c r="R384" s="18"/>
      <c r="S384" s="18"/>
      <c r="T384" s="56"/>
      <c r="U384" s="18"/>
      <c r="V384" s="18"/>
      <c r="W384" s="18"/>
      <c r="X384" s="18"/>
      <c r="Y384" s="18"/>
      <c r="Z384" s="302"/>
      <c r="AA384" s="368"/>
      <c r="AB384" s="29"/>
      <c r="AC384" s="29"/>
    </row>
    <row r="385" spans="2:29" ht="9.75" customHeight="1">
      <c r="B385" s="302"/>
      <c r="C385" s="433"/>
      <c r="D385" s="115"/>
      <c r="E385" s="296"/>
      <c r="F385" s="18"/>
      <c r="G385" s="18"/>
      <c r="H385" s="18"/>
      <c r="I385" s="18"/>
      <c r="J385" s="18"/>
      <c r="K385" s="296"/>
      <c r="L385" s="18"/>
      <c r="M385" s="18"/>
      <c r="N385" s="18"/>
      <c r="O385" s="296"/>
      <c r="P385" s="18"/>
      <c r="Q385" s="18"/>
      <c r="R385" s="18"/>
      <c r="S385" s="18"/>
      <c r="T385" s="296"/>
      <c r="U385" s="18"/>
      <c r="V385" s="18"/>
      <c r="W385" s="597"/>
      <c r="X385" s="597"/>
      <c r="Y385" s="597"/>
      <c r="Z385" s="302"/>
      <c r="AA385" s="368"/>
      <c r="AB385" s="29"/>
      <c r="AC385" s="29"/>
    </row>
    <row r="386" spans="2:29" ht="9.75" customHeight="1">
      <c r="B386" s="302"/>
      <c r="C386" s="433"/>
      <c r="D386" s="115"/>
      <c r="E386" s="296"/>
      <c r="F386" s="18"/>
      <c r="G386" s="18"/>
      <c r="H386" s="18"/>
      <c r="I386" s="18"/>
      <c r="J386" s="18"/>
      <c r="K386" s="296"/>
      <c r="L386" s="18"/>
      <c r="M386" s="18"/>
      <c r="N386" s="18"/>
      <c r="O386" s="296"/>
      <c r="P386" s="18"/>
      <c r="Q386" s="18"/>
      <c r="R386" s="18"/>
      <c r="S386" s="18"/>
      <c r="T386" s="296"/>
      <c r="U386" s="18"/>
      <c r="V386" s="18"/>
      <c r="W386" s="597"/>
      <c r="X386" s="597"/>
      <c r="Y386" s="597"/>
      <c r="Z386" s="302"/>
      <c r="AA386" s="368"/>
      <c r="AB386" s="29"/>
      <c r="AC386" s="29"/>
    </row>
    <row r="387" spans="2:29" ht="9.75" customHeight="1">
      <c r="B387" s="302"/>
      <c r="C387" s="433"/>
      <c r="D387" s="115"/>
      <c r="E387" s="296"/>
      <c r="F387" s="18"/>
      <c r="G387" s="18"/>
      <c r="H387" s="18"/>
      <c r="I387" s="18"/>
      <c r="J387" s="18"/>
      <c r="K387" s="296"/>
      <c r="L387" s="18"/>
      <c r="M387" s="18"/>
      <c r="N387" s="18"/>
      <c r="O387" s="296"/>
      <c r="P387" s="18"/>
      <c r="Q387" s="18"/>
      <c r="R387" s="18"/>
      <c r="S387" s="18"/>
      <c r="T387" s="296"/>
      <c r="U387" s="18"/>
      <c r="V387" s="18"/>
      <c r="W387" s="597"/>
      <c r="X387" s="597"/>
      <c r="Y387" s="597"/>
      <c r="Z387" s="302"/>
      <c r="AA387" s="368"/>
      <c r="AB387" s="29"/>
      <c r="AC387" s="29"/>
    </row>
    <row r="388" spans="2:29" ht="9.75" customHeight="1">
      <c r="B388" s="302"/>
      <c r="C388" s="433"/>
      <c r="D388" s="115"/>
      <c r="E388" s="296"/>
      <c r="F388" s="18"/>
      <c r="G388" s="18"/>
      <c r="H388" s="18"/>
      <c r="I388" s="18"/>
      <c r="J388" s="18"/>
      <c r="K388" s="296"/>
      <c r="L388" s="18"/>
      <c r="M388" s="18"/>
      <c r="N388" s="18"/>
      <c r="O388" s="296"/>
      <c r="P388" s="18"/>
      <c r="Q388" s="18"/>
      <c r="R388" s="18"/>
      <c r="S388" s="18"/>
      <c r="T388" s="296"/>
      <c r="U388" s="18"/>
      <c r="V388" s="18"/>
      <c r="W388" s="597"/>
      <c r="X388" s="597"/>
      <c r="Y388" s="597"/>
      <c r="Z388" s="302"/>
      <c r="AA388" s="368"/>
      <c r="AB388" s="29"/>
      <c r="AC388" s="29"/>
    </row>
    <row r="389" spans="2:29" ht="9.75" customHeight="1">
      <c r="B389" s="302"/>
      <c r="C389" s="433"/>
      <c r="D389" s="115"/>
      <c r="E389" s="296"/>
      <c r="F389" s="18"/>
      <c r="G389" s="18"/>
      <c r="H389" s="18"/>
      <c r="I389" s="18"/>
      <c r="J389" s="18"/>
      <c r="K389" s="296"/>
      <c r="L389" s="18"/>
      <c r="M389" s="18"/>
      <c r="N389" s="18"/>
      <c r="O389" s="296"/>
      <c r="P389" s="18"/>
      <c r="Q389" s="18"/>
      <c r="R389" s="18"/>
      <c r="S389" s="18"/>
      <c r="T389" s="296"/>
      <c r="U389" s="18"/>
      <c r="V389" s="18"/>
      <c r="W389" s="597"/>
      <c r="X389" s="597"/>
      <c r="Y389" s="597"/>
      <c r="Z389" s="302"/>
      <c r="AA389" s="368"/>
      <c r="AB389" s="29"/>
      <c r="AC389" s="29"/>
    </row>
    <row r="390" spans="2:29" ht="9.75" customHeight="1">
      <c r="B390" s="302"/>
      <c r="C390" s="433"/>
      <c r="D390" s="115"/>
      <c r="E390" s="296"/>
      <c r="F390" s="18"/>
      <c r="G390" s="18"/>
      <c r="H390" s="18"/>
      <c r="I390" s="18"/>
      <c r="J390" s="18"/>
      <c r="K390" s="296"/>
      <c r="L390" s="18"/>
      <c r="M390" s="18"/>
      <c r="N390" s="18"/>
      <c r="O390" s="296"/>
      <c r="P390" s="18"/>
      <c r="Q390" s="18"/>
      <c r="R390" s="18"/>
      <c r="S390" s="18"/>
      <c r="T390" s="296"/>
      <c r="U390" s="18"/>
      <c r="V390" s="18"/>
      <c r="W390" s="597"/>
      <c r="X390" s="597"/>
      <c r="Y390" s="597"/>
      <c r="Z390" s="302"/>
      <c r="AA390" s="368"/>
      <c r="AB390" s="29"/>
      <c r="AC390" s="29"/>
    </row>
    <row r="391" spans="2:29" ht="9.75" customHeight="1">
      <c r="B391" s="302"/>
      <c r="C391" s="433"/>
      <c r="D391" s="115"/>
      <c r="E391" s="296"/>
      <c r="F391" s="18"/>
      <c r="G391" s="18"/>
      <c r="H391" s="18"/>
      <c r="I391" s="18"/>
      <c r="J391" s="18"/>
      <c r="K391" s="296"/>
      <c r="L391" s="18"/>
      <c r="M391" s="18"/>
      <c r="N391" s="18"/>
      <c r="O391" s="296"/>
      <c r="P391" s="18"/>
      <c r="Q391" s="18"/>
      <c r="R391" s="18"/>
      <c r="S391" s="18"/>
      <c r="T391" s="296"/>
      <c r="U391" s="18"/>
      <c r="V391" s="18"/>
      <c r="W391" s="597"/>
      <c r="X391" s="597"/>
      <c r="Y391" s="597"/>
      <c r="Z391" s="302"/>
      <c r="AA391" s="368"/>
      <c r="AB391" s="29"/>
      <c r="AC391" s="29"/>
    </row>
    <row r="392" spans="2:29" ht="9.75" customHeight="1">
      <c r="B392" s="302"/>
      <c r="C392" s="433"/>
      <c r="D392" s="115"/>
      <c r="E392" s="296"/>
      <c r="F392" s="18"/>
      <c r="G392" s="18"/>
      <c r="H392" s="18"/>
      <c r="I392" s="18"/>
      <c r="J392" s="18"/>
      <c r="K392" s="296"/>
      <c r="L392" s="18"/>
      <c r="M392" s="18"/>
      <c r="N392" s="18"/>
      <c r="O392" s="296"/>
      <c r="P392" s="18"/>
      <c r="Q392" s="18"/>
      <c r="R392" s="18"/>
      <c r="S392" s="18"/>
      <c r="T392" s="296"/>
      <c r="U392" s="18"/>
      <c r="V392" s="18"/>
      <c r="W392" s="597"/>
      <c r="X392" s="597"/>
      <c r="Y392" s="597"/>
      <c r="Z392" s="302"/>
      <c r="AA392" s="368"/>
      <c r="AB392" s="29"/>
      <c r="AC392" s="29"/>
    </row>
    <row r="393" spans="2:29" ht="9.75" customHeight="1">
      <c r="B393" s="302"/>
      <c r="C393" s="433"/>
      <c r="D393" s="115"/>
      <c r="E393" s="296"/>
      <c r="F393" s="18"/>
      <c r="G393" s="18"/>
      <c r="H393" s="18"/>
      <c r="I393" s="18"/>
      <c r="J393" s="18"/>
      <c r="K393" s="296"/>
      <c r="L393" s="18"/>
      <c r="M393" s="18"/>
      <c r="N393" s="18"/>
      <c r="O393" s="296"/>
      <c r="P393" s="18"/>
      <c r="Q393" s="18"/>
      <c r="R393" s="18"/>
      <c r="S393" s="18"/>
      <c r="T393" s="296"/>
      <c r="U393" s="18"/>
      <c r="V393" s="18"/>
      <c r="W393" s="597"/>
      <c r="X393" s="597"/>
      <c r="Y393" s="597"/>
      <c r="Z393" s="302"/>
      <c r="AA393" s="368"/>
      <c r="AB393" s="29"/>
      <c r="AC393" s="29"/>
    </row>
    <row r="394" spans="2:29" ht="9.75" customHeight="1" thickBot="1">
      <c r="B394" s="338"/>
      <c r="C394" s="573"/>
      <c r="D394" s="556"/>
      <c r="E394" s="296"/>
      <c r="F394" s="18"/>
      <c r="G394" s="18"/>
      <c r="H394" s="18"/>
      <c r="I394" s="18"/>
      <c r="J394" s="18"/>
      <c r="K394" s="296"/>
      <c r="L394" s="18"/>
      <c r="M394" s="18"/>
      <c r="N394" s="18"/>
      <c r="O394" s="296"/>
      <c r="P394" s="18"/>
      <c r="Q394" s="18"/>
      <c r="R394" s="18"/>
      <c r="S394" s="18"/>
      <c r="T394" s="296"/>
      <c r="U394" s="18"/>
      <c r="V394" s="18"/>
      <c r="W394" s="597"/>
      <c r="X394" s="597"/>
      <c r="Y394" s="597"/>
      <c r="Z394" s="338"/>
      <c r="AA394" s="382"/>
      <c r="AB394" s="29"/>
      <c r="AC394" s="29"/>
    </row>
    <row r="395" spans="2:29" ht="9.75" customHeight="1">
      <c r="B395" s="11"/>
      <c r="C395" s="41" t="s">
        <v>7</v>
      </c>
      <c r="D395" s="11"/>
      <c r="E395" s="351">
        <f aca="true" t="shared" si="10" ref="E395:Y395">SUM(E353:E384)</f>
        <v>15773840.29</v>
      </c>
      <c r="F395" s="349">
        <f t="shared" si="10"/>
        <v>6419895.100000001</v>
      </c>
      <c r="G395" s="334">
        <f t="shared" si="10"/>
        <v>0</v>
      </c>
      <c r="H395" s="334">
        <f t="shared" si="10"/>
        <v>0</v>
      </c>
      <c r="I395" s="349">
        <f t="shared" si="10"/>
        <v>9353945.19</v>
      </c>
      <c r="J395" s="334">
        <f t="shared" si="10"/>
        <v>0</v>
      </c>
      <c r="K395" s="565">
        <f t="shared" si="10"/>
        <v>53042.59</v>
      </c>
      <c r="L395" s="333">
        <f t="shared" si="10"/>
        <v>53042.59</v>
      </c>
      <c r="M395" s="334">
        <f t="shared" si="10"/>
        <v>0</v>
      </c>
      <c r="N395" s="334">
        <f t="shared" si="10"/>
        <v>0</v>
      </c>
      <c r="O395" s="397">
        <f t="shared" si="10"/>
        <v>0</v>
      </c>
      <c r="P395" s="334">
        <f t="shared" si="10"/>
        <v>0</v>
      </c>
      <c r="Q395" s="334">
        <f t="shared" si="10"/>
        <v>0</v>
      </c>
      <c r="R395" s="334">
        <f t="shared" si="10"/>
        <v>0</v>
      </c>
      <c r="S395" s="334">
        <f t="shared" si="10"/>
        <v>0</v>
      </c>
      <c r="T395" s="351">
        <f t="shared" si="10"/>
        <v>15720797.7</v>
      </c>
      <c r="U395" s="349">
        <f t="shared" si="10"/>
        <v>6366852.51</v>
      </c>
      <c r="V395" s="334">
        <f t="shared" si="10"/>
        <v>0</v>
      </c>
      <c r="W395" s="334">
        <f t="shared" si="10"/>
        <v>0</v>
      </c>
      <c r="X395" s="333">
        <f t="shared" si="10"/>
        <v>9353945.19</v>
      </c>
      <c r="Y395" s="369">
        <f t="shared" si="10"/>
        <v>0</v>
      </c>
      <c r="Z395" s="398"/>
      <c r="AA395" s="398"/>
      <c r="AB395" s="29"/>
      <c r="AC395" s="29"/>
    </row>
    <row r="396" spans="2:29" ht="9.75" customHeight="1">
      <c r="B396" s="11"/>
      <c r="C396" s="41" t="s">
        <v>8</v>
      </c>
      <c r="D396" s="11"/>
      <c r="E396" s="352"/>
      <c r="F396" s="353"/>
      <c r="G396" s="131"/>
      <c r="H396" s="131"/>
      <c r="I396" s="131"/>
      <c r="J396" s="131"/>
      <c r="K396" s="576"/>
      <c r="L396" s="269"/>
      <c r="M396" s="353"/>
      <c r="N396" s="131"/>
      <c r="O396" s="399"/>
      <c r="P396" s="131"/>
      <c r="Q396" s="131"/>
      <c r="R396" s="131"/>
      <c r="S396" s="131"/>
      <c r="T396" s="352"/>
      <c r="U396" s="353"/>
      <c r="V396" s="131"/>
      <c r="W396" s="218"/>
      <c r="X396" s="218"/>
      <c r="Y396" s="209"/>
      <c r="Z396" s="392"/>
      <c r="AA396" s="392"/>
      <c r="AB396" s="29"/>
      <c r="AC396" s="29"/>
    </row>
    <row r="397" spans="2:29" ht="13.5" customHeight="1" thickBot="1">
      <c r="B397" s="11"/>
      <c r="C397" s="41" t="s">
        <v>9</v>
      </c>
      <c r="D397" s="11"/>
      <c r="E397" s="417">
        <f>SUM(E395)</f>
        <v>15773840.29</v>
      </c>
      <c r="F397" s="357">
        <f aca="true" t="shared" si="11" ref="F397:Y397">SUM(F395)</f>
        <v>6419895.100000001</v>
      </c>
      <c r="G397" s="356">
        <f t="shared" si="11"/>
        <v>0</v>
      </c>
      <c r="H397" s="356">
        <f t="shared" si="11"/>
        <v>0</v>
      </c>
      <c r="I397" s="357">
        <f t="shared" si="11"/>
        <v>9353945.19</v>
      </c>
      <c r="J397" s="371">
        <f t="shared" si="11"/>
        <v>0</v>
      </c>
      <c r="K397" s="417">
        <f t="shared" si="11"/>
        <v>53042.59</v>
      </c>
      <c r="L397" s="357">
        <f t="shared" si="11"/>
        <v>53042.59</v>
      </c>
      <c r="M397" s="356">
        <f t="shared" si="11"/>
        <v>0</v>
      </c>
      <c r="N397" s="371">
        <f t="shared" si="11"/>
        <v>0</v>
      </c>
      <c r="O397" s="366">
        <f t="shared" si="11"/>
        <v>0</v>
      </c>
      <c r="P397" s="356">
        <f t="shared" si="11"/>
        <v>0</v>
      </c>
      <c r="Q397" s="356">
        <f t="shared" si="11"/>
        <v>0</v>
      </c>
      <c r="R397" s="356">
        <f>SUM(R395)</f>
        <v>0</v>
      </c>
      <c r="S397" s="371">
        <f t="shared" si="11"/>
        <v>0</v>
      </c>
      <c r="T397" s="354">
        <f t="shared" si="11"/>
        <v>15720797.7</v>
      </c>
      <c r="U397" s="355">
        <f t="shared" si="11"/>
        <v>6366852.51</v>
      </c>
      <c r="V397" s="356">
        <f t="shared" si="11"/>
        <v>0</v>
      </c>
      <c r="W397" s="356">
        <f t="shared" si="11"/>
        <v>0</v>
      </c>
      <c r="X397" s="357">
        <f>SUM(X395)</f>
        <v>9353945.19</v>
      </c>
      <c r="Y397" s="371">
        <f t="shared" si="11"/>
        <v>0</v>
      </c>
      <c r="Z397" s="392"/>
      <c r="AA397" s="392"/>
      <c r="AB397" s="29"/>
      <c r="AC397" s="29"/>
    </row>
    <row r="398" spans="2:29" ht="9.75" customHeight="1">
      <c r="B398" s="11"/>
      <c r="C398" s="41"/>
      <c r="D398" s="11"/>
      <c r="E398" s="452"/>
      <c r="F398" s="452"/>
      <c r="G398" s="138"/>
      <c r="H398" s="138"/>
      <c r="I398" s="138"/>
      <c r="J398" s="138"/>
      <c r="K398" s="138"/>
      <c r="L398" s="138"/>
      <c r="M398" s="138"/>
      <c r="N398" s="138"/>
      <c r="O398" s="138"/>
      <c r="P398" s="138"/>
      <c r="Q398" s="138"/>
      <c r="R398" s="138"/>
      <c r="S398" s="138"/>
      <c r="T398" s="452"/>
      <c r="U398" s="452"/>
      <c r="V398" s="138"/>
      <c r="W398" s="138"/>
      <c r="X398" s="138"/>
      <c r="Y398" s="138"/>
      <c r="Z398" s="392"/>
      <c r="AA398" s="392"/>
      <c r="AB398" s="29"/>
      <c r="AC398" s="29"/>
    </row>
    <row r="399" spans="2:29" ht="9.75" customHeight="1">
      <c r="B399" s="11"/>
      <c r="C399" s="637"/>
      <c r="D399" s="637"/>
      <c r="E399" s="637"/>
      <c r="F399" s="637"/>
      <c r="G399" s="637"/>
      <c r="H399" s="637"/>
      <c r="I399" s="637"/>
      <c r="J399" s="637"/>
      <c r="K399" s="24"/>
      <c r="L399" s="24"/>
      <c r="M399" s="24"/>
      <c r="N399" s="24"/>
      <c r="O399" s="24"/>
      <c r="P399" s="24"/>
      <c r="Q399" s="24"/>
      <c r="R399" s="24"/>
      <c r="S399" s="24"/>
      <c r="T399" s="637"/>
      <c r="U399" s="637"/>
      <c r="V399" s="637"/>
      <c r="W399" s="637"/>
      <c r="X399" s="637"/>
      <c r="Y399" s="637"/>
      <c r="Z399" s="25"/>
      <c r="AA399" s="25"/>
      <c r="AB399" s="29"/>
      <c r="AC399" s="29"/>
    </row>
    <row r="400" spans="2:29" ht="9.75" customHeight="1">
      <c r="B400" s="11"/>
      <c r="C400" s="637"/>
      <c r="D400" s="637"/>
      <c r="E400" s="637"/>
      <c r="F400" s="637"/>
      <c r="G400" s="637"/>
      <c r="H400" s="637"/>
      <c r="I400" s="637"/>
      <c r="J400" s="637"/>
      <c r="K400" s="24"/>
      <c r="L400" s="24"/>
      <c r="M400" s="24"/>
      <c r="N400" s="24"/>
      <c r="O400" s="24"/>
      <c r="P400" s="24"/>
      <c r="Q400" s="24"/>
      <c r="R400" s="24"/>
      <c r="S400" s="24"/>
      <c r="T400" s="637"/>
      <c r="U400" s="637"/>
      <c r="V400" s="637"/>
      <c r="W400" s="637"/>
      <c r="X400" s="637"/>
      <c r="Y400" s="637"/>
      <c r="Z400" s="25"/>
      <c r="AA400" s="25"/>
      <c r="AB400" s="29"/>
      <c r="AC400" s="29"/>
    </row>
    <row r="401" spans="2:29" ht="9.75" customHeight="1">
      <c r="B401" s="11"/>
      <c r="C401" s="637" t="s">
        <v>10</v>
      </c>
      <c r="D401" s="637"/>
      <c r="E401" s="637"/>
      <c r="F401" s="637"/>
      <c r="G401" s="637"/>
      <c r="H401" s="637"/>
      <c r="I401" s="637"/>
      <c r="J401" s="637"/>
      <c r="K401" s="24"/>
      <c r="L401" s="24"/>
      <c r="M401" s="24"/>
      <c r="N401" s="24"/>
      <c r="O401" s="24"/>
      <c r="P401" s="24"/>
      <c r="Q401" s="24"/>
      <c r="R401" s="24"/>
      <c r="S401" s="24"/>
      <c r="T401" s="637" t="s">
        <v>23</v>
      </c>
      <c r="U401" s="637"/>
      <c r="V401" s="637"/>
      <c r="W401" s="637"/>
      <c r="X401" s="637"/>
      <c r="Y401" s="637"/>
      <c r="Z401" s="25"/>
      <c r="AA401" s="25"/>
      <c r="AB401" s="29"/>
      <c r="AC401" s="29"/>
    </row>
    <row r="402" spans="2:29" ht="9.75" customHeight="1">
      <c r="B402" s="11"/>
      <c r="C402" s="637" t="s">
        <v>118</v>
      </c>
      <c r="D402" s="637"/>
      <c r="E402" s="637"/>
      <c r="F402" s="637"/>
      <c r="G402" s="637"/>
      <c r="H402" s="637"/>
      <c r="I402" s="637"/>
      <c r="J402" s="637"/>
      <c r="K402" s="24"/>
      <c r="L402" s="24"/>
      <c r="M402" s="24"/>
      <c r="N402" s="24"/>
      <c r="O402" s="24"/>
      <c r="P402" s="24"/>
      <c r="Q402" s="24"/>
      <c r="R402" s="24"/>
      <c r="S402" s="24"/>
      <c r="T402" s="637" t="s">
        <v>119</v>
      </c>
      <c r="U402" s="637"/>
      <c r="V402" s="637"/>
      <c r="W402" s="637"/>
      <c r="X402" s="637"/>
      <c r="Y402" s="637"/>
      <c r="Z402" s="25"/>
      <c r="AA402" s="25"/>
      <c r="AB402" s="29"/>
      <c r="AC402" s="29"/>
    </row>
    <row r="403" spans="2:29" ht="9.75" customHeight="1">
      <c r="B403" s="623" t="s">
        <v>0</v>
      </c>
      <c r="C403" s="623"/>
      <c r="D403" s="623"/>
      <c r="E403" s="623"/>
      <c r="F403" s="623"/>
      <c r="G403" s="623"/>
      <c r="H403" s="623"/>
      <c r="I403" s="623"/>
      <c r="J403" s="623"/>
      <c r="K403" s="623"/>
      <c r="L403" s="623"/>
      <c r="M403" s="623"/>
      <c r="N403" s="623"/>
      <c r="O403" s="623"/>
      <c r="P403" s="623"/>
      <c r="Q403" s="623"/>
      <c r="R403" s="623"/>
      <c r="S403" s="623"/>
      <c r="T403" s="623"/>
      <c r="U403" s="623"/>
      <c r="V403" s="623"/>
      <c r="W403" s="623"/>
      <c r="X403" s="623"/>
      <c r="Y403" s="623"/>
      <c r="Z403" s="623"/>
      <c r="AA403" s="623"/>
      <c r="AB403" s="29"/>
      <c r="AC403" s="29"/>
    </row>
    <row r="404" spans="2:29" ht="9.75" customHeight="1">
      <c r="B404" s="623" t="s">
        <v>398</v>
      </c>
      <c r="C404" s="623"/>
      <c r="D404" s="623"/>
      <c r="E404" s="623"/>
      <c r="F404" s="623"/>
      <c r="G404" s="623"/>
      <c r="H404" s="623"/>
      <c r="I404" s="623"/>
      <c r="J404" s="623"/>
      <c r="K404" s="623"/>
      <c r="L404" s="623"/>
      <c r="M404" s="623"/>
      <c r="N404" s="623"/>
      <c r="O404" s="623"/>
      <c r="P404" s="623"/>
      <c r="Q404" s="623"/>
      <c r="R404" s="623"/>
      <c r="S404" s="623"/>
      <c r="T404" s="623"/>
      <c r="U404" s="623"/>
      <c r="V404" s="623"/>
      <c r="W404" s="623"/>
      <c r="X404" s="623"/>
      <c r="Y404" s="623"/>
      <c r="Z404" s="623"/>
      <c r="AA404" s="623"/>
      <c r="AB404" s="17"/>
      <c r="AC404" s="17"/>
    </row>
    <row r="405" spans="2:29" ht="9.75" customHeight="1">
      <c r="B405" s="623" t="s">
        <v>511</v>
      </c>
      <c r="C405" s="623"/>
      <c r="D405" s="623"/>
      <c r="E405" s="623"/>
      <c r="F405" s="623"/>
      <c r="G405" s="623"/>
      <c r="H405" s="623"/>
      <c r="I405" s="623"/>
      <c r="J405" s="623"/>
      <c r="K405" s="623"/>
      <c r="L405" s="623"/>
      <c r="M405" s="623"/>
      <c r="N405" s="623"/>
      <c r="O405" s="623"/>
      <c r="P405" s="623"/>
      <c r="Q405" s="623"/>
      <c r="R405" s="623"/>
      <c r="S405" s="623"/>
      <c r="T405" s="623"/>
      <c r="U405" s="623"/>
      <c r="V405" s="623"/>
      <c r="W405" s="623"/>
      <c r="X405" s="623"/>
      <c r="Y405" s="623"/>
      <c r="Z405" s="623"/>
      <c r="AA405" s="623"/>
      <c r="AB405" s="29"/>
      <c r="AC405" s="29"/>
    </row>
    <row r="406" spans="2:27" ht="11.25">
      <c r="B406" s="81" t="s">
        <v>50</v>
      </c>
      <c r="C406" s="283"/>
      <c r="D406" s="216"/>
      <c r="E406" s="284"/>
      <c r="F406" s="285"/>
      <c r="G406" s="285"/>
      <c r="H406" s="285"/>
      <c r="I406" s="285"/>
      <c r="J406" s="285"/>
      <c r="K406" s="285"/>
      <c r="L406" s="285"/>
      <c r="M406" s="285"/>
      <c r="N406" s="285"/>
      <c r="O406" s="285"/>
      <c r="P406" s="285"/>
      <c r="Q406" s="285"/>
      <c r="R406" s="285"/>
      <c r="S406" s="285"/>
      <c r="T406" s="285"/>
      <c r="U406" s="285"/>
      <c r="V406" s="216"/>
      <c r="W406" s="216"/>
      <c r="X406" s="216"/>
      <c r="Y406" s="216"/>
      <c r="Z406" s="216"/>
      <c r="AA406" s="216"/>
    </row>
    <row r="407" spans="2:27" ht="11.25">
      <c r="B407" s="81" t="s">
        <v>51</v>
      </c>
      <c r="C407" s="283"/>
      <c r="D407" s="216"/>
      <c r="E407" s="284"/>
      <c r="F407" s="285"/>
      <c r="G407" s="285"/>
      <c r="H407" s="285"/>
      <c r="I407" s="285"/>
      <c r="J407" s="285"/>
      <c r="K407" s="285"/>
      <c r="L407" s="285"/>
      <c r="M407" s="285"/>
      <c r="N407" s="285"/>
      <c r="O407" s="285"/>
      <c r="P407" s="285"/>
      <c r="Q407" s="285"/>
      <c r="R407" s="285"/>
      <c r="S407" s="285"/>
      <c r="T407" s="285"/>
      <c r="U407" s="285"/>
      <c r="V407" s="216"/>
      <c r="W407" s="216"/>
      <c r="X407" s="216"/>
      <c r="Y407" s="216"/>
      <c r="Z407" s="216"/>
      <c r="AA407" s="216"/>
    </row>
    <row r="408" spans="2:27" ht="12" thickBot="1">
      <c r="B408" s="286" t="s">
        <v>117</v>
      </c>
      <c r="C408" s="287"/>
      <c r="D408" s="288"/>
      <c r="E408" s="289"/>
      <c r="F408" s="290"/>
      <c r="G408" s="290"/>
      <c r="H408" s="290"/>
      <c r="I408" s="290"/>
      <c r="J408" s="290"/>
      <c r="K408" s="290"/>
      <c r="L408" s="290"/>
      <c r="M408" s="290"/>
      <c r="N408" s="290"/>
      <c r="O408" s="290"/>
      <c r="P408" s="290"/>
      <c r="Q408" s="290"/>
      <c r="R408" s="290"/>
      <c r="S408" s="290"/>
      <c r="T408" s="290"/>
      <c r="U408" s="290"/>
      <c r="V408" s="288"/>
      <c r="W408" s="288"/>
      <c r="X408" s="288"/>
      <c r="Y408" s="288"/>
      <c r="Z408" s="288"/>
      <c r="AA408" s="288"/>
    </row>
    <row r="409" spans="2:29" ht="9.75" customHeight="1">
      <c r="B409" s="82"/>
      <c r="C409" s="83"/>
      <c r="D409" s="84"/>
      <c r="E409" s="61"/>
      <c r="F409" s="62"/>
      <c r="G409" s="62"/>
      <c r="H409" s="62"/>
      <c r="I409" s="62"/>
      <c r="J409" s="62"/>
      <c r="K409" s="68"/>
      <c r="L409" s="62"/>
      <c r="M409" s="62"/>
      <c r="N409" s="62"/>
      <c r="O409" s="68"/>
      <c r="P409" s="62"/>
      <c r="Q409" s="62"/>
      <c r="R409" s="62"/>
      <c r="S409" s="62"/>
      <c r="T409" s="68"/>
      <c r="U409" s="62"/>
      <c r="V409" s="63"/>
      <c r="W409" s="63"/>
      <c r="X409" s="63"/>
      <c r="Y409" s="63"/>
      <c r="Z409" s="654" t="s">
        <v>1</v>
      </c>
      <c r="AA409" s="655"/>
      <c r="AB409" s="33"/>
      <c r="AC409" s="29"/>
    </row>
    <row r="410" spans="2:29" ht="15.75" customHeight="1" thickBot="1">
      <c r="B410" s="630" t="s">
        <v>82</v>
      </c>
      <c r="C410" s="631"/>
      <c r="D410" s="632"/>
      <c r="E410" s="638" t="s">
        <v>12</v>
      </c>
      <c r="F410" s="639"/>
      <c r="G410" s="639"/>
      <c r="H410" s="639"/>
      <c r="I410" s="639"/>
      <c r="J410" s="639"/>
      <c r="K410" s="638" t="s">
        <v>13</v>
      </c>
      <c r="L410" s="639"/>
      <c r="M410" s="639"/>
      <c r="N410" s="639"/>
      <c r="O410" s="638" t="s">
        <v>14</v>
      </c>
      <c r="P410" s="639"/>
      <c r="Q410" s="639"/>
      <c r="R410" s="639"/>
      <c r="S410" s="639"/>
      <c r="T410" s="638" t="s">
        <v>15</v>
      </c>
      <c r="U410" s="639"/>
      <c r="V410" s="639"/>
      <c r="W410" s="639"/>
      <c r="X410" s="639"/>
      <c r="Y410" s="639"/>
      <c r="Z410" s="656"/>
      <c r="AA410" s="657"/>
      <c r="AB410" s="33"/>
      <c r="AC410" s="29"/>
    </row>
    <row r="411" spans="2:29" ht="9.75" customHeight="1" thickBot="1">
      <c r="B411" s="64"/>
      <c r="C411" s="85"/>
      <c r="D411" s="86"/>
      <c r="E411" s="64"/>
      <c r="F411" s="65"/>
      <c r="G411" s="66"/>
      <c r="H411" s="66"/>
      <c r="I411" s="66"/>
      <c r="J411" s="66"/>
      <c r="K411" s="69"/>
      <c r="L411" s="66"/>
      <c r="M411" s="66"/>
      <c r="N411" s="66"/>
      <c r="O411" s="69"/>
      <c r="P411" s="66"/>
      <c r="Q411" s="66"/>
      <c r="R411" s="66"/>
      <c r="S411" s="66"/>
      <c r="T411" s="69"/>
      <c r="U411" s="66"/>
      <c r="V411" s="67"/>
      <c r="W411" s="67"/>
      <c r="X411" s="67"/>
      <c r="Y411" s="67"/>
      <c r="Z411" s="633" t="s">
        <v>2</v>
      </c>
      <c r="AA411" s="634"/>
      <c r="AB411" s="33"/>
      <c r="AC411" s="29"/>
    </row>
    <row r="412" spans="2:29" ht="9.75" customHeight="1">
      <c r="B412" s="87"/>
      <c r="C412" s="88"/>
      <c r="D412" s="89"/>
      <c r="E412" s="240"/>
      <c r="F412" s="276" t="s">
        <v>44</v>
      </c>
      <c r="G412" s="673" t="s">
        <v>502</v>
      </c>
      <c r="H412" s="626" t="s">
        <v>495</v>
      </c>
      <c r="I412" s="626" t="s">
        <v>449</v>
      </c>
      <c r="J412" s="628" t="s">
        <v>120</v>
      </c>
      <c r="K412" s="240"/>
      <c r="L412" s="276" t="s">
        <v>44</v>
      </c>
      <c r="M412" s="673" t="s">
        <v>502</v>
      </c>
      <c r="N412" s="241" t="s">
        <v>120</v>
      </c>
      <c r="O412" s="240"/>
      <c r="P412" s="276" t="s">
        <v>44</v>
      </c>
      <c r="Q412" s="673" t="s">
        <v>502</v>
      </c>
      <c r="R412" s="626" t="s">
        <v>495</v>
      </c>
      <c r="S412" s="241" t="s">
        <v>120</v>
      </c>
      <c r="T412" s="240"/>
      <c r="U412" s="276" t="s">
        <v>44</v>
      </c>
      <c r="V412" s="673" t="s">
        <v>502</v>
      </c>
      <c r="W412" s="626" t="s">
        <v>495</v>
      </c>
      <c r="X412" s="626" t="s">
        <v>449</v>
      </c>
      <c r="Y412" s="628" t="s">
        <v>120</v>
      </c>
      <c r="Z412" s="113" t="s">
        <v>39</v>
      </c>
      <c r="AA412" s="72" t="s">
        <v>48</v>
      </c>
      <c r="AB412" s="33"/>
      <c r="AC412" s="29"/>
    </row>
    <row r="413" spans="2:29" ht="9.75" customHeight="1" thickBot="1">
      <c r="B413" s="90" t="s">
        <v>3</v>
      </c>
      <c r="C413" s="91" t="s">
        <v>4</v>
      </c>
      <c r="D413" s="92" t="s">
        <v>5</v>
      </c>
      <c r="E413" s="242" t="s">
        <v>16</v>
      </c>
      <c r="F413" s="277" t="s">
        <v>45</v>
      </c>
      <c r="G413" s="674"/>
      <c r="H413" s="627"/>
      <c r="I413" s="627"/>
      <c r="J413" s="629"/>
      <c r="K413" s="242" t="s">
        <v>16</v>
      </c>
      <c r="L413" s="277" t="s">
        <v>45</v>
      </c>
      <c r="M413" s="674"/>
      <c r="N413" s="243"/>
      <c r="O413" s="242" t="s">
        <v>16</v>
      </c>
      <c r="P413" s="277" t="s">
        <v>45</v>
      </c>
      <c r="Q413" s="674"/>
      <c r="R413" s="627"/>
      <c r="S413" s="243"/>
      <c r="T413" s="242" t="s">
        <v>16</v>
      </c>
      <c r="U413" s="277" t="s">
        <v>45</v>
      </c>
      <c r="V413" s="674"/>
      <c r="W413" s="627"/>
      <c r="X413" s="627"/>
      <c r="Y413" s="629"/>
      <c r="Z413" s="73" t="s">
        <v>40</v>
      </c>
      <c r="AA413" s="73" t="s">
        <v>49</v>
      </c>
      <c r="AB413" s="33"/>
      <c r="AC413" s="29"/>
    </row>
    <row r="414" spans="2:29" ht="9.75" customHeight="1">
      <c r="B414" s="237" t="s">
        <v>105</v>
      </c>
      <c r="C414" s="144"/>
      <c r="D414" s="238"/>
      <c r="E414" s="56"/>
      <c r="F414" s="18"/>
      <c r="G414" s="119"/>
      <c r="H414" s="119"/>
      <c r="I414" s="119"/>
      <c r="J414" s="119"/>
      <c r="K414" s="57"/>
      <c r="L414" s="21"/>
      <c r="M414" s="21"/>
      <c r="N414" s="21"/>
      <c r="O414" s="53"/>
      <c r="P414" s="54"/>
      <c r="Q414" s="54"/>
      <c r="R414" s="54"/>
      <c r="S414" s="54"/>
      <c r="T414" s="329"/>
      <c r="U414" s="236"/>
      <c r="V414" s="119"/>
      <c r="W414" s="119"/>
      <c r="X414" s="119"/>
      <c r="Y414" s="119"/>
      <c r="Z414" s="336"/>
      <c r="AA414" s="337"/>
      <c r="AB414" s="34"/>
      <c r="AC414" s="29"/>
    </row>
    <row r="415" spans="2:29" ht="9.75" customHeight="1">
      <c r="B415" s="118"/>
      <c r="C415" s="40" t="s">
        <v>37</v>
      </c>
      <c r="D415" s="121"/>
      <c r="E415" s="56"/>
      <c r="F415" s="18"/>
      <c r="G415" s="18"/>
      <c r="H415" s="18"/>
      <c r="I415" s="18"/>
      <c r="J415" s="18"/>
      <c r="K415" s="57"/>
      <c r="L415" s="18"/>
      <c r="M415" s="18"/>
      <c r="N415" s="18"/>
      <c r="O415" s="56"/>
      <c r="P415" s="18"/>
      <c r="Q415" s="18"/>
      <c r="R415" s="18"/>
      <c r="S415" s="18"/>
      <c r="T415" s="56"/>
      <c r="U415" s="18"/>
      <c r="V415" s="30"/>
      <c r="W415" s="30"/>
      <c r="X415" s="30"/>
      <c r="Y415" s="30"/>
      <c r="Z415" s="336"/>
      <c r="AA415" s="337"/>
      <c r="AB415" s="33"/>
      <c r="AC415" s="29"/>
    </row>
    <row r="416" spans="2:29" ht="17.25" customHeight="1">
      <c r="B416" s="624" t="s">
        <v>215</v>
      </c>
      <c r="C416" s="625" t="s">
        <v>234</v>
      </c>
      <c r="D416" s="239" t="s">
        <v>248</v>
      </c>
      <c r="E416" s="60">
        <f>SUM(F416:J416)</f>
        <v>214005.02</v>
      </c>
      <c r="F416" s="235">
        <v>214005.02</v>
      </c>
      <c r="G416" s="119">
        <v>0</v>
      </c>
      <c r="H416" s="119">
        <v>0</v>
      </c>
      <c r="I416" s="119">
        <v>0</v>
      </c>
      <c r="J416" s="119">
        <v>0</v>
      </c>
      <c r="K416" s="56"/>
      <c r="L416" s="18"/>
      <c r="M416" s="18"/>
      <c r="N416" s="18"/>
      <c r="O416" s="56"/>
      <c r="P416" s="18"/>
      <c r="Q416" s="18"/>
      <c r="R416" s="18"/>
      <c r="S416" s="18"/>
      <c r="T416" s="395">
        <f>SUM(U416:Y416)</f>
        <v>214005.02</v>
      </c>
      <c r="U416" s="235">
        <f>SUM(F416-L416)</f>
        <v>214005.02</v>
      </c>
      <c r="V416" s="130">
        <f>SUM(G416)</f>
        <v>0</v>
      </c>
      <c r="W416" s="119">
        <v>0</v>
      </c>
      <c r="X416" s="119">
        <v>0</v>
      </c>
      <c r="Y416" s="130">
        <f>SUM(J416)</f>
        <v>0</v>
      </c>
      <c r="Z416" s="336" t="s">
        <v>46</v>
      </c>
      <c r="AA416" s="622" t="s">
        <v>43</v>
      </c>
      <c r="AB416" s="33"/>
      <c r="AC416" s="29"/>
    </row>
    <row r="417" spans="2:29" ht="16.5" customHeight="1">
      <c r="B417" s="624"/>
      <c r="C417" s="625"/>
      <c r="D417" s="239" t="s">
        <v>26</v>
      </c>
      <c r="E417" s="56"/>
      <c r="F417" s="18"/>
      <c r="G417" s="18"/>
      <c r="H417" s="18"/>
      <c r="I417" s="18"/>
      <c r="J417" s="18"/>
      <c r="K417" s="57"/>
      <c r="L417" s="18"/>
      <c r="M417" s="18"/>
      <c r="N417" s="18"/>
      <c r="O417" s="56"/>
      <c r="P417" s="18"/>
      <c r="Q417" s="18"/>
      <c r="R417" s="18"/>
      <c r="S417" s="18"/>
      <c r="T417" s="56"/>
      <c r="U417" s="18"/>
      <c r="V417" s="30"/>
      <c r="W417" s="30"/>
      <c r="X417" s="30"/>
      <c r="Y417" s="30"/>
      <c r="Z417" s="336"/>
      <c r="AA417" s="622"/>
      <c r="AB417" s="29"/>
      <c r="AC417" s="29"/>
    </row>
    <row r="418" spans="2:29" ht="15.75" customHeight="1">
      <c r="B418" s="624" t="s">
        <v>216</v>
      </c>
      <c r="C418" s="625" t="s">
        <v>235</v>
      </c>
      <c r="D418" s="239" t="s">
        <v>249</v>
      </c>
      <c r="E418" s="60">
        <f>SUM(F418:J418)</f>
        <v>138323.7</v>
      </c>
      <c r="F418" s="235">
        <v>138323.7</v>
      </c>
      <c r="G418" s="119">
        <v>0</v>
      </c>
      <c r="H418" s="119">
        <v>0</v>
      </c>
      <c r="I418" s="119">
        <v>0</v>
      </c>
      <c r="J418" s="119">
        <v>0</v>
      </c>
      <c r="K418" s="56"/>
      <c r="L418" s="18"/>
      <c r="M418" s="18"/>
      <c r="N418" s="18"/>
      <c r="O418" s="56"/>
      <c r="P418" s="18"/>
      <c r="Q418" s="119"/>
      <c r="R418" s="119"/>
      <c r="S418" s="119"/>
      <c r="T418" s="395">
        <f>SUM(U418:Y418)</f>
        <v>138323.7</v>
      </c>
      <c r="U418" s="235">
        <f>SUM(F418-L418)</f>
        <v>138323.7</v>
      </c>
      <c r="V418" s="130">
        <f>SUM(G418)</f>
        <v>0</v>
      </c>
      <c r="W418" s="119">
        <v>0</v>
      </c>
      <c r="X418" s="119">
        <v>0</v>
      </c>
      <c r="Y418" s="130">
        <f>SUM(J418)</f>
        <v>0</v>
      </c>
      <c r="Z418" s="336" t="s">
        <v>46</v>
      </c>
      <c r="AA418" s="622" t="s">
        <v>43</v>
      </c>
      <c r="AB418" s="29"/>
      <c r="AC418" s="29"/>
    </row>
    <row r="419" spans="2:29" ht="16.5" customHeight="1">
      <c r="B419" s="624"/>
      <c r="C419" s="625"/>
      <c r="D419" s="239" t="s">
        <v>24</v>
      </c>
      <c r="E419" s="56"/>
      <c r="F419" s="18"/>
      <c r="G419" s="18"/>
      <c r="H419" s="18"/>
      <c r="I419" s="18"/>
      <c r="J419" s="18"/>
      <c r="K419" s="57"/>
      <c r="L419" s="18"/>
      <c r="M419" s="18"/>
      <c r="N419" s="18"/>
      <c r="O419" s="56"/>
      <c r="P419" s="18"/>
      <c r="Q419" s="18"/>
      <c r="R419" s="18"/>
      <c r="S419" s="18"/>
      <c r="T419" s="56"/>
      <c r="U419" s="18"/>
      <c r="V419" s="30"/>
      <c r="W419" s="30"/>
      <c r="X419" s="30"/>
      <c r="Y419" s="30"/>
      <c r="Z419" s="336"/>
      <c r="AA419" s="622"/>
      <c r="AB419" s="29"/>
      <c r="AC419" s="29"/>
    </row>
    <row r="420" spans="2:29" ht="9.75" customHeight="1">
      <c r="B420" s="237" t="s">
        <v>217</v>
      </c>
      <c r="C420" s="272"/>
      <c r="D420" s="99"/>
      <c r="E420" s="56"/>
      <c r="F420" s="18"/>
      <c r="G420" s="18"/>
      <c r="H420" s="18"/>
      <c r="I420" s="18"/>
      <c r="J420" s="18"/>
      <c r="K420" s="57"/>
      <c r="L420" s="18"/>
      <c r="M420" s="18"/>
      <c r="N420" s="18"/>
      <c r="O420" s="56"/>
      <c r="P420" s="18"/>
      <c r="Q420" s="18"/>
      <c r="R420" s="18"/>
      <c r="S420" s="18"/>
      <c r="T420" s="56"/>
      <c r="U420" s="18"/>
      <c r="V420" s="30"/>
      <c r="W420" s="30"/>
      <c r="X420" s="30"/>
      <c r="Y420" s="30"/>
      <c r="Z420" s="336"/>
      <c r="AA420" s="337"/>
      <c r="AB420" s="29"/>
      <c r="AC420" s="29"/>
    </row>
    <row r="421" spans="2:29" ht="9.75" customHeight="1">
      <c r="B421" s="237"/>
      <c r="C421" s="40" t="s">
        <v>37</v>
      </c>
      <c r="D421" s="99"/>
      <c r="E421" s="56"/>
      <c r="F421" s="18"/>
      <c r="G421" s="18"/>
      <c r="H421" s="18"/>
      <c r="I421" s="18"/>
      <c r="J421" s="18"/>
      <c r="K421" s="57"/>
      <c r="L421" s="18"/>
      <c r="M421" s="18"/>
      <c r="N421" s="18"/>
      <c r="O421" s="56"/>
      <c r="P421" s="18"/>
      <c r="Q421" s="18"/>
      <c r="R421" s="18"/>
      <c r="S421" s="18"/>
      <c r="T421" s="56"/>
      <c r="U421" s="18"/>
      <c r="V421" s="30"/>
      <c r="W421" s="30"/>
      <c r="X421" s="30"/>
      <c r="Y421" s="30"/>
      <c r="Z421" s="336"/>
      <c r="AA421" s="337"/>
      <c r="AB421" s="17"/>
      <c r="AC421" s="17"/>
    </row>
    <row r="422" spans="2:29" ht="12.75" customHeight="1">
      <c r="B422" s="624" t="s">
        <v>219</v>
      </c>
      <c r="C422" s="625" t="s">
        <v>236</v>
      </c>
      <c r="D422" s="293" t="s">
        <v>250</v>
      </c>
      <c r="E422" s="60">
        <f>SUM(F422:J422)</f>
        <v>357466.99</v>
      </c>
      <c r="F422" s="235">
        <v>357466.99</v>
      </c>
      <c r="G422" s="119">
        <v>0</v>
      </c>
      <c r="H422" s="119">
        <v>0</v>
      </c>
      <c r="I422" s="119">
        <v>0</v>
      </c>
      <c r="J422" s="119">
        <v>0</v>
      </c>
      <c r="K422" s="56">
        <f>SUM(L422:N422)</f>
        <v>23009.38</v>
      </c>
      <c r="L422" s="18">
        <v>23009.38</v>
      </c>
      <c r="M422" s="119"/>
      <c r="N422" s="119"/>
      <c r="O422" s="56"/>
      <c r="P422" s="114"/>
      <c r="Q422" s="18"/>
      <c r="R422" s="597"/>
      <c r="S422" s="116"/>
      <c r="T422" s="391">
        <f>SUM(U422:Y422)</f>
        <v>334457.61</v>
      </c>
      <c r="U422" s="235">
        <f>SUM(F422-L422)</f>
        <v>334457.61</v>
      </c>
      <c r="V422" s="130">
        <f>SUM(G422)</f>
        <v>0</v>
      </c>
      <c r="W422" s="119">
        <v>0</v>
      </c>
      <c r="X422" s="119">
        <v>0</v>
      </c>
      <c r="Y422" s="130">
        <f>SUM(J422)</f>
        <v>0</v>
      </c>
      <c r="Z422" s="336" t="s">
        <v>46</v>
      </c>
      <c r="AA422" s="622" t="s">
        <v>43</v>
      </c>
      <c r="AB422" s="17"/>
      <c r="AC422" s="17"/>
    </row>
    <row r="423" spans="2:29" ht="16.5" customHeight="1">
      <c r="B423" s="624"/>
      <c r="C423" s="625"/>
      <c r="D423" s="294" t="s">
        <v>28</v>
      </c>
      <c r="E423" s="56"/>
      <c r="F423" s="18"/>
      <c r="G423" s="18"/>
      <c r="H423" s="18"/>
      <c r="I423" s="18"/>
      <c r="J423" s="18"/>
      <c r="K423" s="57"/>
      <c r="L423" s="18"/>
      <c r="M423" s="18"/>
      <c r="N423" s="18"/>
      <c r="O423" s="56"/>
      <c r="P423" s="18"/>
      <c r="Q423" s="18"/>
      <c r="R423" s="18"/>
      <c r="S423" s="18"/>
      <c r="T423" s="56"/>
      <c r="U423" s="18"/>
      <c r="V423" s="30"/>
      <c r="W423" s="30"/>
      <c r="X423" s="30"/>
      <c r="Y423" s="30"/>
      <c r="Z423" s="336"/>
      <c r="AA423" s="622"/>
      <c r="AB423" s="17"/>
      <c r="AC423" s="17"/>
    </row>
    <row r="424" spans="2:29" ht="9.75" customHeight="1">
      <c r="B424" s="237" t="s">
        <v>218</v>
      </c>
      <c r="C424" s="272"/>
      <c r="D424" s="99"/>
      <c r="E424" s="56"/>
      <c r="F424" s="18"/>
      <c r="G424" s="18"/>
      <c r="H424" s="18"/>
      <c r="I424" s="18"/>
      <c r="J424" s="18"/>
      <c r="K424" s="57"/>
      <c r="L424" s="18"/>
      <c r="M424" s="18"/>
      <c r="N424" s="18"/>
      <c r="O424" s="56"/>
      <c r="P424" s="18"/>
      <c r="Q424" s="18"/>
      <c r="R424" s="18"/>
      <c r="S424" s="18"/>
      <c r="T424" s="56"/>
      <c r="U424" s="18"/>
      <c r="V424" s="30"/>
      <c r="W424" s="30"/>
      <c r="X424" s="30"/>
      <c r="Y424" s="30"/>
      <c r="Z424" s="336"/>
      <c r="AA424" s="337"/>
      <c r="AB424" s="17"/>
      <c r="AC424" s="17"/>
    </row>
    <row r="425" spans="2:29" ht="7.5" customHeight="1">
      <c r="B425" s="237"/>
      <c r="C425" s="40" t="s">
        <v>186</v>
      </c>
      <c r="D425" s="99"/>
      <c r="E425" s="56"/>
      <c r="F425" s="18"/>
      <c r="G425" s="18"/>
      <c r="H425" s="18"/>
      <c r="I425" s="18"/>
      <c r="J425" s="18"/>
      <c r="K425" s="57"/>
      <c r="L425" s="18"/>
      <c r="M425" s="18"/>
      <c r="N425" s="18"/>
      <c r="O425" s="56"/>
      <c r="P425" s="18"/>
      <c r="Q425" s="18"/>
      <c r="R425" s="18"/>
      <c r="S425" s="18"/>
      <c r="T425" s="56"/>
      <c r="U425" s="18"/>
      <c r="V425" s="30"/>
      <c r="W425" s="30"/>
      <c r="X425" s="30"/>
      <c r="Y425" s="30"/>
      <c r="Z425" s="336"/>
      <c r="AA425" s="337"/>
      <c r="AB425" s="17"/>
      <c r="AC425" s="17"/>
    </row>
    <row r="426" spans="2:29" ht="9.75" customHeight="1">
      <c r="B426" s="624" t="s">
        <v>220</v>
      </c>
      <c r="C426" s="625" t="s">
        <v>237</v>
      </c>
      <c r="D426" s="293" t="s">
        <v>17</v>
      </c>
      <c r="E426" s="60">
        <f>SUM(F426:J426)</f>
        <v>175494.34</v>
      </c>
      <c r="F426" s="235">
        <v>175494.34</v>
      </c>
      <c r="G426" s="119">
        <v>0</v>
      </c>
      <c r="H426" s="119">
        <v>0</v>
      </c>
      <c r="I426" s="119">
        <v>0</v>
      </c>
      <c r="J426" s="119">
        <v>0</v>
      </c>
      <c r="K426" s="56"/>
      <c r="L426" s="18"/>
      <c r="M426" s="18"/>
      <c r="N426" s="18"/>
      <c r="O426" s="56"/>
      <c r="P426" s="18"/>
      <c r="Q426" s="119"/>
      <c r="R426" s="119"/>
      <c r="S426" s="119"/>
      <c r="T426" s="395">
        <f>SUM(U426:Y426)</f>
        <v>175494.34</v>
      </c>
      <c r="U426" s="235">
        <f>SUM(F426-L426)</f>
        <v>175494.34</v>
      </c>
      <c r="V426" s="130">
        <f>SUM(G426)</f>
        <v>0</v>
      </c>
      <c r="W426" s="119">
        <v>0</v>
      </c>
      <c r="X426" s="119">
        <v>0</v>
      </c>
      <c r="Y426" s="130">
        <f>SUM(J426)</f>
        <v>0</v>
      </c>
      <c r="Z426" s="336" t="s">
        <v>46</v>
      </c>
      <c r="AA426" s="622" t="s">
        <v>43</v>
      </c>
      <c r="AB426" s="17"/>
      <c r="AC426" s="17"/>
    </row>
    <row r="427" spans="2:29" ht="25.5" customHeight="1">
      <c r="B427" s="624"/>
      <c r="C427" s="625"/>
      <c r="D427" s="294" t="s">
        <v>33</v>
      </c>
      <c r="E427" s="56"/>
      <c r="F427" s="18"/>
      <c r="G427" s="18"/>
      <c r="H427" s="18"/>
      <c r="I427" s="18"/>
      <c r="J427" s="18"/>
      <c r="K427" s="57"/>
      <c r="L427" s="18"/>
      <c r="M427" s="18"/>
      <c r="N427" s="18"/>
      <c r="O427" s="56"/>
      <c r="P427" s="18"/>
      <c r="Q427" s="18"/>
      <c r="R427" s="18"/>
      <c r="S427" s="18"/>
      <c r="T427" s="56"/>
      <c r="U427" s="18"/>
      <c r="V427" s="30"/>
      <c r="W427" s="30"/>
      <c r="X427" s="30"/>
      <c r="Y427" s="30"/>
      <c r="Z427" s="336"/>
      <c r="AA427" s="622"/>
      <c r="AB427" s="17"/>
      <c r="AC427" s="17"/>
    </row>
    <row r="428" spans="2:29" ht="9.75" customHeight="1">
      <c r="B428" s="624" t="s">
        <v>221</v>
      </c>
      <c r="C428" s="625" t="s">
        <v>238</v>
      </c>
      <c r="D428" s="239" t="s">
        <v>251</v>
      </c>
      <c r="E428" s="60">
        <f>SUM(F428:J428)</f>
        <v>123078.95</v>
      </c>
      <c r="F428" s="235">
        <v>123078.95</v>
      </c>
      <c r="G428" s="119">
        <v>0</v>
      </c>
      <c r="H428" s="119">
        <v>0</v>
      </c>
      <c r="I428" s="119">
        <v>0</v>
      </c>
      <c r="J428" s="119">
        <v>0</v>
      </c>
      <c r="K428" s="56">
        <f>SUM(L428:N428)</f>
        <v>8576.14</v>
      </c>
      <c r="L428" s="18">
        <v>8576.14</v>
      </c>
      <c r="M428" s="119"/>
      <c r="N428" s="119"/>
      <c r="O428" s="56"/>
      <c r="P428" s="114"/>
      <c r="Q428" s="18"/>
      <c r="R428" s="597"/>
      <c r="S428" s="116"/>
      <c r="T428" s="391">
        <f>SUM(U428:Y428)</f>
        <v>114502.81</v>
      </c>
      <c r="U428" s="235">
        <f>SUM(F428-L428)</f>
        <v>114502.81</v>
      </c>
      <c r="V428" s="130">
        <f>SUM(G428)</f>
        <v>0</v>
      </c>
      <c r="W428" s="119">
        <v>0</v>
      </c>
      <c r="X428" s="119">
        <v>0</v>
      </c>
      <c r="Y428" s="130">
        <f>SUM(J428)</f>
        <v>0</v>
      </c>
      <c r="Z428" s="336" t="s">
        <v>46</v>
      </c>
      <c r="AA428" s="622" t="s">
        <v>43</v>
      </c>
      <c r="AB428" s="17"/>
      <c r="AC428" s="17"/>
    </row>
    <row r="429" spans="2:29" ht="21" customHeight="1">
      <c r="B429" s="624"/>
      <c r="C429" s="625"/>
      <c r="D429" s="294" t="s">
        <v>6</v>
      </c>
      <c r="E429" s="56"/>
      <c r="F429" s="18"/>
      <c r="G429" s="18"/>
      <c r="H429" s="18"/>
      <c r="I429" s="18"/>
      <c r="J429" s="18"/>
      <c r="K429" s="57"/>
      <c r="L429" s="18"/>
      <c r="M429" s="18"/>
      <c r="N429" s="18"/>
      <c r="O429" s="56"/>
      <c r="P429" s="18"/>
      <c r="Q429" s="18"/>
      <c r="R429" s="18"/>
      <c r="S429" s="18"/>
      <c r="T429" s="56"/>
      <c r="U429" s="18"/>
      <c r="V429" s="30"/>
      <c r="W429" s="30"/>
      <c r="X429" s="30"/>
      <c r="Y429" s="30"/>
      <c r="Z429" s="336"/>
      <c r="AA429" s="622"/>
      <c r="AB429" s="17"/>
      <c r="AC429" s="17"/>
    </row>
    <row r="430" spans="2:29" ht="9.75" customHeight="1">
      <c r="B430" s="624" t="s">
        <v>222</v>
      </c>
      <c r="C430" s="625" t="s">
        <v>239</v>
      </c>
      <c r="D430" s="293" t="s">
        <v>79</v>
      </c>
      <c r="E430" s="60">
        <f>SUM(F430:J430)</f>
        <v>220000</v>
      </c>
      <c r="F430" s="235">
        <v>220000</v>
      </c>
      <c r="G430" s="119">
        <v>0</v>
      </c>
      <c r="H430" s="119">
        <v>0</v>
      </c>
      <c r="I430" s="119">
        <v>0</v>
      </c>
      <c r="J430" s="119">
        <v>0</v>
      </c>
      <c r="K430" s="56">
        <f>SUM(L430:N430)</f>
        <v>465.72</v>
      </c>
      <c r="L430" s="18">
        <v>465.72</v>
      </c>
      <c r="M430" s="119"/>
      <c r="N430" s="119"/>
      <c r="O430" s="56"/>
      <c r="P430" s="114"/>
      <c r="Q430" s="18"/>
      <c r="R430" s="597"/>
      <c r="S430" s="116"/>
      <c r="T430" s="391">
        <f>SUM(U430:Y430)</f>
        <v>219534.28</v>
      </c>
      <c r="U430" s="235">
        <f>SUM(F430-L430)</f>
        <v>219534.28</v>
      </c>
      <c r="V430" s="130">
        <f>SUM(G430)</f>
        <v>0</v>
      </c>
      <c r="W430" s="119">
        <v>0</v>
      </c>
      <c r="X430" s="119">
        <v>0</v>
      </c>
      <c r="Y430" s="130">
        <f>SUM(J430)</f>
        <v>0</v>
      </c>
      <c r="Z430" s="336" t="s">
        <v>46</v>
      </c>
      <c r="AA430" s="622" t="s">
        <v>43</v>
      </c>
      <c r="AB430" s="17"/>
      <c r="AC430" s="17"/>
    </row>
    <row r="431" spans="2:27" ht="15.75" customHeight="1">
      <c r="B431" s="624"/>
      <c r="C431" s="625"/>
      <c r="D431" s="294" t="s">
        <v>6</v>
      </c>
      <c r="E431" s="56"/>
      <c r="F431" s="18"/>
      <c r="G431" s="18"/>
      <c r="H431" s="18"/>
      <c r="I431" s="18"/>
      <c r="J431" s="18"/>
      <c r="K431" s="57"/>
      <c r="L431" s="18"/>
      <c r="M431" s="18"/>
      <c r="N431" s="18"/>
      <c r="O431" s="56"/>
      <c r="P431" s="18"/>
      <c r="Q431" s="18"/>
      <c r="R431" s="18"/>
      <c r="S431" s="18"/>
      <c r="T431" s="56"/>
      <c r="U431" s="18"/>
      <c r="V431" s="30"/>
      <c r="W431" s="30"/>
      <c r="X431" s="30"/>
      <c r="Y431" s="30"/>
      <c r="Z431" s="336"/>
      <c r="AA431" s="622"/>
    </row>
    <row r="432" spans="2:27" ht="11.25">
      <c r="B432" s="624" t="s">
        <v>223</v>
      </c>
      <c r="C432" s="625" t="s">
        <v>240</v>
      </c>
      <c r="D432" s="293" t="s">
        <v>81</v>
      </c>
      <c r="E432" s="60">
        <f>SUM(F432:J432)</f>
        <v>349017.18</v>
      </c>
      <c r="F432" s="235">
        <v>349017.18</v>
      </c>
      <c r="G432" s="119">
        <v>0</v>
      </c>
      <c r="H432" s="119">
        <v>0</v>
      </c>
      <c r="I432" s="119">
        <v>0</v>
      </c>
      <c r="J432" s="119">
        <v>0</v>
      </c>
      <c r="K432" s="56"/>
      <c r="L432" s="18"/>
      <c r="M432" s="18"/>
      <c r="N432" s="18"/>
      <c r="O432" s="56"/>
      <c r="P432" s="18"/>
      <c r="Q432" s="119"/>
      <c r="R432" s="119"/>
      <c r="S432" s="119"/>
      <c r="T432" s="395">
        <f>SUM(U432:Y432)</f>
        <v>349017.18</v>
      </c>
      <c r="U432" s="235">
        <f>SUM(F432-L432)</f>
        <v>349017.18</v>
      </c>
      <c r="V432" s="130">
        <f>SUM(G432)</f>
        <v>0</v>
      </c>
      <c r="W432" s="119">
        <v>0</v>
      </c>
      <c r="X432" s="119">
        <v>0</v>
      </c>
      <c r="Y432" s="130">
        <f>SUM(J432)</f>
        <v>0</v>
      </c>
      <c r="Z432" s="336" t="s">
        <v>46</v>
      </c>
      <c r="AA432" s="622" t="s">
        <v>43</v>
      </c>
    </row>
    <row r="433" spans="2:27" ht="13.5" customHeight="1">
      <c r="B433" s="624"/>
      <c r="C433" s="625"/>
      <c r="D433" s="294" t="s">
        <v>34</v>
      </c>
      <c r="E433" s="56"/>
      <c r="F433" s="18"/>
      <c r="G433" s="18"/>
      <c r="H433" s="18"/>
      <c r="I433" s="18"/>
      <c r="J433" s="18"/>
      <c r="K433" s="57"/>
      <c r="L433" s="18"/>
      <c r="M433" s="18"/>
      <c r="N433" s="18"/>
      <c r="O433" s="56"/>
      <c r="P433" s="18"/>
      <c r="Q433" s="18"/>
      <c r="R433" s="18"/>
      <c r="S433" s="18"/>
      <c r="T433" s="56"/>
      <c r="U433" s="18"/>
      <c r="V433" s="30"/>
      <c r="W433" s="30"/>
      <c r="X433" s="30"/>
      <c r="Y433" s="30"/>
      <c r="Z433" s="336"/>
      <c r="AA433" s="622"/>
    </row>
    <row r="434" spans="2:27" ht="9.75" customHeight="1">
      <c r="B434" s="624" t="s">
        <v>224</v>
      </c>
      <c r="C434" s="625" t="s">
        <v>241</v>
      </c>
      <c r="D434" s="239" t="s">
        <v>252</v>
      </c>
      <c r="E434" s="60">
        <f>SUM(F434:J434)</f>
        <v>360000</v>
      </c>
      <c r="F434" s="235">
        <v>360000</v>
      </c>
      <c r="G434" s="119">
        <v>0</v>
      </c>
      <c r="H434" s="119">
        <v>0</v>
      </c>
      <c r="I434" s="119">
        <v>0</v>
      </c>
      <c r="J434" s="119">
        <v>0</v>
      </c>
      <c r="K434" s="56">
        <f>SUM(L434:N434)</f>
        <v>1084.16</v>
      </c>
      <c r="L434" s="18">
        <v>1084.16</v>
      </c>
      <c r="M434" s="119"/>
      <c r="N434" s="119"/>
      <c r="O434" s="56"/>
      <c r="P434" s="114"/>
      <c r="Q434" s="18"/>
      <c r="R434" s="597"/>
      <c r="S434" s="116"/>
      <c r="T434" s="391">
        <f>SUM(U434:Y434)</f>
        <v>358915.84</v>
      </c>
      <c r="U434" s="235">
        <f>SUM(F434-L434)</f>
        <v>358915.84</v>
      </c>
      <c r="V434" s="130">
        <f>SUM(G434)</f>
        <v>0</v>
      </c>
      <c r="W434" s="119">
        <v>0</v>
      </c>
      <c r="X434" s="119">
        <v>0</v>
      </c>
      <c r="Y434" s="130">
        <f>SUM(J434)</f>
        <v>0</v>
      </c>
      <c r="Z434" s="336" t="s">
        <v>46</v>
      </c>
      <c r="AA434" s="622" t="s">
        <v>43</v>
      </c>
    </row>
    <row r="435" spans="2:27" ht="21" customHeight="1">
      <c r="B435" s="624"/>
      <c r="C435" s="625"/>
      <c r="D435" s="294" t="s">
        <v>26</v>
      </c>
      <c r="E435" s="56"/>
      <c r="F435" s="18"/>
      <c r="G435" s="18"/>
      <c r="H435" s="18"/>
      <c r="I435" s="18"/>
      <c r="J435" s="18"/>
      <c r="K435" s="57"/>
      <c r="L435" s="18"/>
      <c r="M435" s="18"/>
      <c r="N435" s="18"/>
      <c r="O435" s="56"/>
      <c r="P435" s="18"/>
      <c r="Q435" s="18"/>
      <c r="R435" s="18"/>
      <c r="S435" s="18"/>
      <c r="T435" s="56"/>
      <c r="U435" s="18"/>
      <c r="V435" s="30"/>
      <c r="W435" s="30"/>
      <c r="X435" s="30"/>
      <c r="Y435" s="30"/>
      <c r="Z435" s="336"/>
      <c r="AA435" s="622"/>
    </row>
    <row r="436" spans="2:27" ht="12.75" customHeight="1">
      <c r="B436" s="658" t="s">
        <v>226</v>
      </c>
      <c r="C436" s="659"/>
      <c r="D436" s="660"/>
      <c r="E436" s="56"/>
      <c r="F436" s="18"/>
      <c r="G436" s="119"/>
      <c r="H436" s="119"/>
      <c r="I436" s="119"/>
      <c r="J436" s="119"/>
      <c r="K436" s="56"/>
      <c r="L436" s="18"/>
      <c r="M436" s="18"/>
      <c r="N436" s="18"/>
      <c r="O436" s="56"/>
      <c r="P436" s="18"/>
      <c r="Q436" s="18"/>
      <c r="R436" s="18"/>
      <c r="S436" s="18"/>
      <c r="T436" s="329"/>
      <c r="U436" s="236"/>
      <c r="V436" s="119"/>
      <c r="W436" s="119"/>
      <c r="X436" s="119"/>
      <c r="Y436" s="119"/>
      <c r="Z436" s="336"/>
      <c r="AA436" s="337"/>
    </row>
    <row r="437" spans="2:27" ht="7.5" customHeight="1">
      <c r="B437" s="118"/>
      <c r="C437" s="40" t="s">
        <v>227</v>
      </c>
      <c r="D437" s="121"/>
      <c r="E437" s="56"/>
      <c r="F437" s="18"/>
      <c r="G437" s="18"/>
      <c r="H437" s="18"/>
      <c r="I437" s="18"/>
      <c r="J437" s="18"/>
      <c r="K437" s="57"/>
      <c r="L437" s="21"/>
      <c r="M437" s="21"/>
      <c r="N437" s="21"/>
      <c r="O437" s="56"/>
      <c r="P437" s="18"/>
      <c r="Q437" s="18"/>
      <c r="R437" s="18"/>
      <c r="S437" s="18"/>
      <c r="T437" s="56"/>
      <c r="U437" s="18"/>
      <c r="V437" s="30"/>
      <c r="W437" s="30"/>
      <c r="X437" s="30"/>
      <c r="Y437" s="30"/>
      <c r="Z437" s="336"/>
      <c r="AA437" s="337"/>
    </row>
    <row r="438" spans="2:27" ht="11.25">
      <c r="B438" s="624" t="s">
        <v>225</v>
      </c>
      <c r="C438" s="625" t="s">
        <v>242</v>
      </c>
      <c r="D438" s="293" t="s">
        <v>41</v>
      </c>
      <c r="E438" s="60">
        <f>SUM(F438:J438)</f>
        <v>1947960.18</v>
      </c>
      <c r="F438" s="235">
        <v>1947960.18</v>
      </c>
      <c r="G438" s="119">
        <v>0</v>
      </c>
      <c r="H438" s="119">
        <v>0</v>
      </c>
      <c r="I438" s="119">
        <v>0</v>
      </c>
      <c r="J438" s="119">
        <v>0</v>
      </c>
      <c r="K438" s="56"/>
      <c r="L438" s="18"/>
      <c r="M438" s="18"/>
      <c r="N438" s="18"/>
      <c r="O438" s="56"/>
      <c r="P438" s="18"/>
      <c r="Q438" s="119"/>
      <c r="R438" s="119"/>
      <c r="S438" s="119"/>
      <c r="T438" s="395">
        <f>SUM(U438:Y438)</f>
        <v>1947960.18</v>
      </c>
      <c r="U438" s="235">
        <f>SUM(F438-L438)</f>
        <v>1947960.18</v>
      </c>
      <c r="V438" s="130">
        <f>SUM(G438)</f>
        <v>0</v>
      </c>
      <c r="W438" s="119">
        <v>0</v>
      </c>
      <c r="X438" s="119">
        <v>0</v>
      </c>
      <c r="Y438" s="130">
        <f>SUM(J438)</f>
        <v>0</v>
      </c>
      <c r="Z438" s="336" t="s">
        <v>46</v>
      </c>
      <c r="AA438" s="622" t="s">
        <v>43</v>
      </c>
    </row>
    <row r="439" spans="2:27" ht="14.25" customHeight="1">
      <c r="B439" s="624"/>
      <c r="C439" s="625"/>
      <c r="D439" s="294" t="s">
        <v>28</v>
      </c>
      <c r="E439" s="56"/>
      <c r="F439" s="18"/>
      <c r="G439" s="18"/>
      <c r="H439" s="18"/>
      <c r="I439" s="18"/>
      <c r="J439" s="18"/>
      <c r="K439" s="57"/>
      <c r="L439" s="18"/>
      <c r="M439" s="18"/>
      <c r="N439" s="18"/>
      <c r="O439" s="56"/>
      <c r="P439" s="18"/>
      <c r="Q439" s="18"/>
      <c r="R439" s="18"/>
      <c r="S439" s="18"/>
      <c r="T439" s="56"/>
      <c r="U439" s="18"/>
      <c r="V439" s="30"/>
      <c r="W439" s="30"/>
      <c r="X439" s="30"/>
      <c r="Y439" s="30"/>
      <c r="Z439" s="336"/>
      <c r="AA439" s="622"/>
    </row>
    <row r="440" spans="2:27" ht="10.5" customHeight="1">
      <c r="B440" s="204"/>
      <c r="C440" s="40" t="s">
        <v>186</v>
      </c>
      <c r="D440" s="282"/>
      <c r="E440" s="56"/>
      <c r="F440" s="18"/>
      <c r="G440" s="18"/>
      <c r="H440" s="18"/>
      <c r="I440" s="18"/>
      <c r="J440" s="18"/>
      <c r="K440" s="57"/>
      <c r="L440" s="18"/>
      <c r="M440" s="18"/>
      <c r="N440" s="18"/>
      <c r="O440" s="56"/>
      <c r="P440" s="18"/>
      <c r="Q440" s="18"/>
      <c r="R440" s="18"/>
      <c r="S440" s="18"/>
      <c r="T440" s="56"/>
      <c r="U440" s="18"/>
      <c r="V440" s="30"/>
      <c r="W440" s="30"/>
      <c r="X440" s="30"/>
      <c r="Y440" s="30"/>
      <c r="Z440" s="336"/>
      <c r="AA440" s="337"/>
    </row>
    <row r="441" spans="2:27" ht="11.25">
      <c r="B441" s="624" t="s">
        <v>228</v>
      </c>
      <c r="C441" s="625" t="s">
        <v>243</v>
      </c>
      <c r="D441" s="293" t="s">
        <v>41</v>
      </c>
      <c r="E441" s="60">
        <f>SUM(F441:J441)</f>
        <v>156847.46</v>
      </c>
      <c r="F441" s="235">
        <v>156847.46</v>
      </c>
      <c r="G441" s="119">
        <v>0</v>
      </c>
      <c r="H441" s="119">
        <v>0</v>
      </c>
      <c r="I441" s="119">
        <v>0</v>
      </c>
      <c r="J441" s="119">
        <v>0</v>
      </c>
      <c r="K441" s="56"/>
      <c r="L441" s="18"/>
      <c r="M441" s="18"/>
      <c r="N441" s="18"/>
      <c r="O441" s="56"/>
      <c r="P441" s="18"/>
      <c r="Q441" s="18"/>
      <c r="R441" s="18"/>
      <c r="S441" s="18"/>
      <c r="T441" s="395">
        <f>SUM(U441:Y441)</f>
        <v>156847.46</v>
      </c>
      <c r="U441" s="235">
        <f>SUM(F441-L441)</f>
        <v>156847.46</v>
      </c>
      <c r="V441" s="130">
        <f>SUM(G441)</f>
        <v>0</v>
      </c>
      <c r="W441" s="119">
        <v>0</v>
      </c>
      <c r="X441" s="119">
        <v>0</v>
      </c>
      <c r="Y441" s="130">
        <f>SUM(J441)</f>
        <v>0</v>
      </c>
      <c r="Z441" s="336" t="s">
        <v>46</v>
      </c>
      <c r="AA441" s="622" t="s">
        <v>43</v>
      </c>
    </row>
    <row r="442" spans="2:27" ht="11.25">
      <c r="B442" s="624"/>
      <c r="C442" s="625"/>
      <c r="D442" s="294" t="s">
        <v>28</v>
      </c>
      <c r="E442" s="56"/>
      <c r="F442" s="18"/>
      <c r="G442" s="18"/>
      <c r="H442" s="18"/>
      <c r="I442" s="18"/>
      <c r="J442" s="18"/>
      <c r="K442" s="57"/>
      <c r="L442" s="18"/>
      <c r="M442" s="18"/>
      <c r="N442" s="18"/>
      <c r="O442" s="56"/>
      <c r="P442" s="18"/>
      <c r="Q442" s="18"/>
      <c r="R442" s="18"/>
      <c r="S442" s="18"/>
      <c r="T442" s="56"/>
      <c r="U442" s="18"/>
      <c r="V442" s="30"/>
      <c r="W442" s="30"/>
      <c r="X442" s="30"/>
      <c r="Y442" s="30"/>
      <c r="Z442" s="336"/>
      <c r="AA442" s="622"/>
    </row>
    <row r="443" spans="2:27" ht="12" thickBot="1">
      <c r="B443" s="217"/>
      <c r="C443" s="292"/>
      <c r="D443" s="298"/>
      <c r="E443" s="296"/>
      <c r="F443" s="18"/>
      <c r="G443" s="18"/>
      <c r="H443" s="18"/>
      <c r="I443" s="18"/>
      <c r="J443" s="18"/>
      <c r="K443" s="297"/>
      <c r="L443" s="18"/>
      <c r="M443" s="18"/>
      <c r="N443" s="18"/>
      <c r="O443" s="296"/>
      <c r="P443" s="18"/>
      <c r="Q443" s="18"/>
      <c r="R443" s="18"/>
      <c r="S443" s="18"/>
      <c r="T443" s="296"/>
      <c r="U443" s="18"/>
      <c r="V443" s="30"/>
      <c r="W443" s="30"/>
      <c r="X443" s="30"/>
      <c r="Y443" s="30"/>
      <c r="Z443" s="396"/>
      <c r="AA443" s="339"/>
    </row>
    <row r="444" spans="2:27" ht="11.25">
      <c r="B444" s="11"/>
      <c r="C444" s="41" t="s">
        <v>7</v>
      </c>
      <c r="D444" s="11"/>
      <c r="E444" s="351">
        <f>SUM(E414:E443)</f>
        <v>4042193.82</v>
      </c>
      <c r="F444" s="349">
        <f>SUM(F414:F443)</f>
        <v>4042193.82</v>
      </c>
      <c r="G444" s="334">
        <f aca="true" t="shared" si="12" ref="G444:Y444">SUM(G414:G443)</f>
        <v>0</v>
      </c>
      <c r="H444" s="334">
        <f>SUM(H439:H443)</f>
        <v>0</v>
      </c>
      <c r="I444" s="334">
        <f>SUM(I439:I443)</f>
        <v>0</v>
      </c>
      <c r="J444" s="400">
        <f t="shared" si="12"/>
        <v>0</v>
      </c>
      <c r="K444" s="565">
        <f>SUM(K414:K443)</f>
        <v>33135.4</v>
      </c>
      <c r="L444" s="333">
        <f>SUM(L414:L443)</f>
        <v>33135.4</v>
      </c>
      <c r="M444" s="334">
        <f t="shared" si="12"/>
        <v>0</v>
      </c>
      <c r="N444" s="400">
        <f t="shared" si="12"/>
        <v>0</v>
      </c>
      <c r="O444" s="397">
        <f t="shared" si="12"/>
        <v>0</v>
      </c>
      <c r="P444" s="334">
        <f t="shared" si="12"/>
        <v>0</v>
      </c>
      <c r="Q444" s="334">
        <f t="shared" si="12"/>
        <v>0</v>
      </c>
      <c r="R444" s="334">
        <f>SUM(R414:R443)</f>
        <v>0</v>
      </c>
      <c r="S444" s="400">
        <f t="shared" si="12"/>
        <v>0</v>
      </c>
      <c r="T444" s="351">
        <f t="shared" si="12"/>
        <v>4009058.42</v>
      </c>
      <c r="U444" s="349">
        <f t="shared" si="12"/>
        <v>4009058.42</v>
      </c>
      <c r="V444" s="334">
        <f t="shared" si="12"/>
        <v>0</v>
      </c>
      <c r="W444" s="334">
        <f>SUM(W439:W443)</f>
        <v>0</v>
      </c>
      <c r="X444" s="334">
        <f>SUM(X439:X443)</f>
        <v>0</v>
      </c>
      <c r="Y444" s="400">
        <f t="shared" si="12"/>
        <v>0</v>
      </c>
      <c r="Z444" s="409"/>
      <c r="AA444" s="410"/>
    </row>
    <row r="445" spans="2:27" ht="11.25">
      <c r="B445" s="11"/>
      <c r="C445" s="41" t="s">
        <v>8</v>
      </c>
      <c r="D445" s="11"/>
      <c r="E445" s="401"/>
      <c r="F445" s="402"/>
      <c r="G445" s="403"/>
      <c r="H445" s="403"/>
      <c r="I445" s="403"/>
      <c r="J445" s="404"/>
      <c r="K445" s="405"/>
      <c r="L445" s="404"/>
      <c r="M445" s="404"/>
      <c r="N445" s="404"/>
      <c r="O445" s="405"/>
      <c r="P445" s="404"/>
      <c r="Q445" s="404"/>
      <c r="R445" s="404"/>
      <c r="S445" s="404"/>
      <c r="T445" s="405"/>
      <c r="U445" s="404"/>
      <c r="V445" s="403"/>
      <c r="W445" s="403"/>
      <c r="X445" s="403"/>
      <c r="Y445" s="404"/>
      <c r="Z445" s="409"/>
      <c r="AA445" s="411"/>
    </row>
    <row r="446" spans="2:27" ht="12" thickBot="1">
      <c r="B446" s="11"/>
      <c r="C446" s="41" t="s">
        <v>9</v>
      </c>
      <c r="D446" s="11"/>
      <c r="E446" s="406"/>
      <c r="F446" s="374"/>
      <c r="G446" s="407"/>
      <c r="H446" s="407"/>
      <c r="I446" s="407"/>
      <c r="J446" s="375"/>
      <c r="K446" s="408"/>
      <c r="L446" s="375"/>
      <c r="M446" s="375"/>
      <c r="N446" s="375"/>
      <c r="O446" s="408"/>
      <c r="P446" s="375"/>
      <c r="Q446" s="375"/>
      <c r="R446" s="375"/>
      <c r="S446" s="375"/>
      <c r="T446" s="406"/>
      <c r="U446" s="374"/>
      <c r="V446" s="407"/>
      <c r="W446" s="407"/>
      <c r="X446" s="407"/>
      <c r="Y446" s="375"/>
      <c r="Z446" s="409"/>
      <c r="AA446" s="411"/>
    </row>
    <row r="447" spans="2:27" ht="11.25">
      <c r="B447" s="11"/>
      <c r="C447" s="41"/>
      <c r="D447" s="11"/>
      <c r="E447" s="108"/>
      <c r="F447" s="108"/>
      <c r="G447" s="109"/>
      <c r="H447" s="109"/>
      <c r="I447" s="109"/>
      <c r="J447" s="109"/>
      <c r="K447" s="138"/>
      <c r="L447" s="138"/>
      <c r="M447" s="138"/>
      <c r="N447" s="138"/>
      <c r="O447" s="138"/>
      <c r="P447" s="138"/>
      <c r="Q447" s="138"/>
      <c r="R447" s="138"/>
      <c r="S447" s="138"/>
      <c r="T447" s="110"/>
      <c r="U447" s="110"/>
      <c r="V447" s="139"/>
      <c r="W447" s="139"/>
      <c r="X447" s="139"/>
      <c r="Y447" s="139"/>
      <c r="Z447" s="215"/>
      <c r="AA447" s="216"/>
    </row>
    <row r="448" spans="2:27" ht="11.25">
      <c r="B448" s="11"/>
      <c r="C448" s="637"/>
      <c r="D448" s="637"/>
      <c r="E448" s="637"/>
      <c r="F448" s="637"/>
      <c r="G448" s="637"/>
      <c r="H448" s="637"/>
      <c r="I448" s="637"/>
      <c r="J448" s="637"/>
      <c r="K448" s="24"/>
      <c r="L448" s="24"/>
      <c r="M448" s="24"/>
      <c r="N448" s="24"/>
      <c r="O448" s="24"/>
      <c r="P448" s="24"/>
      <c r="Q448" s="24"/>
      <c r="R448" s="24"/>
      <c r="S448" s="24"/>
      <c r="T448" s="637"/>
      <c r="U448" s="637"/>
      <c r="V448" s="637"/>
      <c r="W448" s="637"/>
      <c r="X448" s="637"/>
      <c r="Y448" s="637"/>
      <c r="Z448" s="215"/>
      <c r="AA448" s="216"/>
    </row>
    <row r="449" spans="2:27" ht="11.25">
      <c r="B449" s="11"/>
      <c r="C449" s="637"/>
      <c r="D449" s="637"/>
      <c r="E449" s="637"/>
      <c r="F449" s="637"/>
      <c r="G449" s="637"/>
      <c r="H449" s="637"/>
      <c r="I449" s="637"/>
      <c r="J449" s="637"/>
      <c r="K449" s="24"/>
      <c r="L449" s="24"/>
      <c r="M449" s="24"/>
      <c r="N449" s="24"/>
      <c r="O449" s="24"/>
      <c r="P449" s="24"/>
      <c r="Q449" s="24"/>
      <c r="R449" s="24"/>
      <c r="S449" s="24"/>
      <c r="T449" s="637"/>
      <c r="U449" s="637"/>
      <c r="V449" s="637"/>
      <c r="W449" s="637"/>
      <c r="X449" s="637"/>
      <c r="Y449" s="637"/>
      <c r="Z449" s="215"/>
      <c r="AA449" s="216"/>
    </row>
    <row r="450" spans="2:27" ht="11.25">
      <c r="B450" s="11"/>
      <c r="C450" s="107"/>
      <c r="D450" s="107"/>
      <c r="E450" s="107"/>
      <c r="F450" s="107"/>
      <c r="G450" s="107"/>
      <c r="H450" s="107"/>
      <c r="I450" s="107"/>
      <c r="J450" s="107"/>
      <c r="K450" s="24"/>
      <c r="L450" s="24"/>
      <c r="M450" s="24"/>
      <c r="N450" s="24"/>
      <c r="O450" s="24"/>
      <c r="P450" s="24"/>
      <c r="Q450" s="24"/>
      <c r="R450" s="24"/>
      <c r="S450" s="24"/>
      <c r="T450" s="107"/>
      <c r="U450" s="107"/>
      <c r="V450" s="107"/>
      <c r="W450" s="107"/>
      <c r="X450" s="107"/>
      <c r="Y450" s="107"/>
      <c r="Z450" s="215"/>
      <c r="AA450" s="216"/>
    </row>
    <row r="451" spans="2:27" ht="11.25">
      <c r="B451" s="11"/>
      <c r="C451" s="637" t="s">
        <v>10</v>
      </c>
      <c r="D451" s="637"/>
      <c r="E451" s="637"/>
      <c r="F451" s="637"/>
      <c r="G451" s="637"/>
      <c r="H451" s="637"/>
      <c r="I451" s="637"/>
      <c r="J451" s="637"/>
      <c r="K451" s="24"/>
      <c r="L451" s="24"/>
      <c r="M451" s="24"/>
      <c r="N451" s="24"/>
      <c r="O451" s="24"/>
      <c r="P451" s="24"/>
      <c r="Q451" s="24"/>
      <c r="R451" s="24"/>
      <c r="S451" s="24"/>
      <c r="T451" s="637" t="s">
        <v>23</v>
      </c>
      <c r="U451" s="637"/>
      <c r="V451" s="637"/>
      <c r="W451" s="637"/>
      <c r="X451" s="637"/>
      <c r="Y451" s="637"/>
      <c r="Z451" s="215"/>
      <c r="AA451" s="216"/>
    </row>
    <row r="452" spans="2:27" ht="11.25">
      <c r="B452" s="11"/>
      <c r="C452" s="637" t="s">
        <v>118</v>
      </c>
      <c r="D452" s="637"/>
      <c r="E452" s="637"/>
      <c r="F452" s="637"/>
      <c r="G452" s="637"/>
      <c r="H452" s="637"/>
      <c r="I452" s="637"/>
      <c r="J452" s="637"/>
      <c r="K452" s="24"/>
      <c r="L452" s="24"/>
      <c r="M452" s="24"/>
      <c r="N452" s="24"/>
      <c r="O452" s="24"/>
      <c r="P452" s="24"/>
      <c r="Q452" s="24"/>
      <c r="R452" s="24"/>
      <c r="S452" s="24"/>
      <c r="T452" s="637" t="s">
        <v>119</v>
      </c>
      <c r="U452" s="637"/>
      <c r="V452" s="637"/>
      <c r="W452" s="637"/>
      <c r="X452" s="637"/>
      <c r="Y452" s="637"/>
      <c r="Z452" s="215"/>
      <c r="AA452" s="216"/>
    </row>
    <row r="453" spans="2:27" ht="11.25">
      <c r="B453" s="11"/>
      <c r="C453" s="107"/>
      <c r="D453" s="107"/>
      <c r="E453" s="107"/>
      <c r="F453" s="107"/>
      <c r="G453" s="107"/>
      <c r="H453" s="107"/>
      <c r="I453" s="107"/>
      <c r="J453" s="107"/>
      <c r="K453" s="24"/>
      <c r="L453" s="24"/>
      <c r="M453" s="24"/>
      <c r="N453" s="24"/>
      <c r="O453" s="24"/>
      <c r="P453" s="24"/>
      <c r="Q453" s="24"/>
      <c r="R453" s="24"/>
      <c r="S453" s="24"/>
      <c r="T453" s="107"/>
      <c r="U453" s="107"/>
      <c r="V453" s="107"/>
      <c r="W453" s="107"/>
      <c r="X453" s="107"/>
      <c r="Y453" s="107"/>
      <c r="Z453" s="215"/>
      <c r="AA453" s="216"/>
    </row>
    <row r="454" spans="2:27" ht="11.25">
      <c r="B454" s="11"/>
      <c r="C454" s="107"/>
      <c r="D454" s="107"/>
      <c r="E454" s="107"/>
      <c r="F454" s="107"/>
      <c r="G454" s="107"/>
      <c r="H454" s="107"/>
      <c r="I454" s="107"/>
      <c r="J454" s="107"/>
      <c r="K454" s="24"/>
      <c r="L454" s="24"/>
      <c r="M454" s="24"/>
      <c r="N454" s="24"/>
      <c r="O454" s="24"/>
      <c r="P454" s="24"/>
      <c r="Q454" s="24"/>
      <c r="R454" s="24"/>
      <c r="S454" s="24"/>
      <c r="T454" s="107"/>
      <c r="U454" s="107"/>
      <c r="V454" s="107"/>
      <c r="W454" s="107"/>
      <c r="X454" s="107"/>
      <c r="Y454" s="107"/>
      <c r="Z454" s="215"/>
      <c r="AA454" s="216"/>
    </row>
    <row r="455" spans="2:27" ht="11.25">
      <c r="B455" s="623" t="s">
        <v>0</v>
      </c>
      <c r="C455" s="623"/>
      <c r="D455" s="623"/>
      <c r="E455" s="623"/>
      <c r="F455" s="623"/>
      <c r="G455" s="623"/>
      <c r="H455" s="623"/>
      <c r="I455" s="623"/>
      <c r="J455" s="623"/>
      <c r="K455" s="623"/>
      <c r="L455" s="623"/>
      <c r="M455" s="623"/>
      <c r="N455" s="623"/>
      <c r="O455" s="623"/>
      <c r="P455" s="623"/>
      <c r="Q455" s="623"/>
      <c r="R455" s="623"/>
      <c r="S455" s="623"/>
      <c r="T455" s="623"/>
      <c r="U455" s="623"/>
      <c r="V455" s="623"/>
      <c r="W455" s="623"/>
      <c r="X455" s="623"/>
      <c r="Y455" s="623"/>
      <c r="Z455" s="623"/>
      <c r="AA455" s="623"/>
    </row>
    <row r="456" spans="2:27" ht="11.25">
      <c r="B456" s="623" t="s">
        <v>398</v>
      </c>
      <c r="C456" s="623"/>
      <c r="D456" s="623"/>
      <c r="E456" s="623"/>
      <c r="F456" s="623"/>
      <c r="G456" s="623"/>
      <c r="H456" s="623"/>
      <c r="I456" s="623"/>
      <c r="J456" s="623"/>
      <c r="K456" s="623"/>
      <c r="L456" s="623"/>
      <c r="M456" s="623"/>
      <c r="N456" s="623"/>
      <c r="O456" s="623"/>
      <c r="P456" s="623"/>
      <c r="Q456" s="623"/>
      <c r="R456" s="623"/>
      <c r="S456" s="623"/>
      <c r="T456" s="623"/>
      <c r="U456" s="623"/>
      <c r="V456" s="623"/>
      <c r="W456" s="623"/>
      <c r="X456" s="623"/>
      <c r="Y456" s="623"/>
      <c r="Z456" s="623"/>
      <c r="AA456" s="623"/>
    </row>
    <row r="457" spans="2:27" ht="11.25">
      <c r="B457" s="623" t="s">
        <v>511</v>
      </c>
      <c r="C457" s="623"/>
      <c r="D457" s="623"/>
      <c r="E457" s="623"/>
      <c r="F457" s="623"/>
      <c r="G457" s="623"/>
      <c r="H457" s="623"/>
      <c r="I457" s="623"/>
      <c r="J457" s="623"/>
      <c r="K457" s="623"/>
      <c r="L457" s="623"/>
      <c r="M457" s="623"/>
      <c r="N457" s="623"/>
      <c r="O457" s="623"/>
      <c r="P457" s="623"/>
      <c r="Q457" s="623"/>
      <c r="R457" s="623"/>
      <c r="S457" s="623"/>
      <c r="T457" s="623"/>
      <c r="U457" s="623"/>
      <c r="V457" s="623"/>
      <c r="W457" s="623"/>
      <c r="X457" s="623"/>
      <c r="Y457" s="623"/>
      <c r="Z457" s="623"/>
      <c r="AA457" s="623"/>
    </row>
    <row r="458" spans="2:27" ht="11.25">
      <c r="B458" s="81" t="s">
        <v>50</v>
      </c>
      <c r="C458" s="283"/>
      <c r="D458" s="216"/>
      <c r="E458" s="284"/>
      <c r="F458" s="285"/>
      <c r="G458" s="285"/>
      <c r="H458" s="285"/>
      <c r="I458" s="285"/>
      <c r="J458" s="285"/>
      <c r="K458" s="285"/>
      <c r="L458" s="285"/>
      <c r="M458" s="285"/>
      <c r="N458" s="285"/>
      <c r="O458" s="285"/>
      <c r="P458" s="285"/>
      <c r="Q458" s="285"/>
      <c r="R458" s="285"/>
      <c r="S458" s="285"/>
      <c r="T458" s="285"/>
      <c r="U458" s="285"/>
      <c r="V458" s="216"/>
      <c r="W458" s="216"/>
      <c r="X458" s="216"/>
      <c r="Y458" s="216"/>
      <c r="Z458" s="216"/>
      <c r="AA458" s="216"/>
    </row>
    <row r="459" spans="2:27" ht="11.25">
      <c r="B459" s="81" t="s">
        <v>51</v>
      </c>
      <c r="C459" s="283"/>
      <c r="D459" s="216"/>
      <c r="E459" s="284"/>
      <c r="F459" s="285"/>
      <c r="G459" s="285"/>
      <c r="H459" s="285"/>
      <c r="I459" s="285"/>
      <c r="J459" s="285"/>
      <c r="K459" s="285"/>
      <c r="L459" s="285"/>
      <c r="M459" s="285"/>
      <c r="N459" s="285"/>
      <c r="O459" s="285"/>
      <c r="P459" s="285"/>
      <c r="Q459" s="285"/>
      <c r="R459" s="285"/>
      <c r="S459" s="285"/>
      <c r="T459" s="285"/>
      <c r="U459" s="285"/>
      <c r="V459" s="216"/>
      <c r="W459" s="216"/>
      <c r="X459" s="216"/>
      <c r="Y459" s="216"/>
      <c r="Z459" s="216"/>
      <c r="AA459" s="216"/>
    </row>
    <row r="460" spans="2:27" ht="16.5" customHeight="1" thickBot="1">
      <c r="B460" s="286" t="s">
        <v>117</v>
      </c>
      <c r="C460" s="287"/>
      <c r="D460" s="288"/>
      <c r="E460" s="289"/>
      <c r="F460" s="290"/>
      <c r="G460" s="290"/>
      <c r="H460" s="290"/>
      <c r="I460" s="290"/>
      <c r="J460" s="290"/>
      <c r="K460" s="290"/>
      <c r="L460" s="290"/>
      <c r="M460" s="290"/>
      <c r="N460" s="290"/>
      <c r="O460" s="290"/>
      <c r="P460" s="290"/>
      <c r="Q460" s="290"/>
      <c r="R460" s="290"/>
      <c r="S460" s="290"/>
      <c r="T460" s="290"/>
      <c r="U460" s="290"/>
      <c r="V460" s="288"/>
      <c r="W460" s="288"/>
      <c r="X460" s="288"/>
      <c r="Y460" s="288"/>
      <c r="Z460" s="288"/>
      <c r="AA460" s="288"/>
    </row>
    <row r="461" spans="2:27" ht="21" customHeight="1">
      <c r="B461" s="82"/>
      <c r="C461" s="83"/>
      <c r="D461" s="84"/>
      <c r="E461" s="61"/>
      <c r="F461" s="62"/>
      <c r="G461" s="62"/>
      <c r="H461" s="62"/>
      <c r="I461" s="62"/>
      <c r="J461" s="62"/>
      <c r="K461" s="68"/>
      <c r="L461" s="62"/>
      <c r="M461" s="62"/>
      <c r="N461" s="62"/>
      <c r="O461" s="68"/>
      <c r="P461" s="62"/>
      <c r="Q461" s="62"/>
      <c r="R461" s="62"/>
      <c r="S461" s="62"/>
      <c r="T461" s="68"/>
      <c r="U461" s="62"/>
      <c r="V461" s="63"/>
      <c r="W461" s="63"/>
      <c r="X461" s="63"/>
      <c r="Y461" s="63"/>
      <c r="Z461" s="654" t="s">
        <v>1</v>
      </c>
      <c r="AA461" s="655"/>
    </row>
    <row r="462" spans="2:27" ht="11.25" customHeight="1" thickBot="1">
      <c r="B462" s="630" t="s">
        <v>82</v>
      </c>
      <c r="C462" s="631"/>
      <c r="D462" s="632"/>
      <c r="E462" s="638" t="s">
        <v>12</v>
      </c>
      <c r="F462" s="639"/>
      <c r="G462" s="639"/>
      <c r="H462" s="639"/>
      <c r="I462" s="639"/>
      <c r="J462" s="639"/>
      <c r="K462" s="638" t="s">
        <v>13</v>
      </c>
      <c r="L462" s="639"/>
      <c r="M462" s="639"/>
      <c r="N462" s="639"/>
      <c r="O462" s="638" t="s">
        <v>14</v>
      </c>
      <c r="P462" s="639"/>
      <c r="Q462" s="639"/>
      <c r="R462" s="639"/>
      <c r="S462" s="639"/>
      <c r="T462" s="638" t="s">
        <v>15</v>
      </c>
      <c r="U462" s="639"/>
      <c r="V462" s="639"/>
      <c r="W462" s="639"/>
      <c r="X462" s="639"/>
      <c r="Y462" s="639"/>
      <c r="Z462" s="656"/>
      <c r="AA462" s="657"/>
    </row>
    <row r="463" spans="2:27" ht="6.75" customHeight="1" thickBot="1">
      <c r="B463" s="64"/>
      <c r="C463" s="85"/>
      <c r="D463" s="86"/>
      <c r="E463" s="64"/>
      <c r="F463" s="65"/>
      <c r="G463" s="66"/>
      <c r="H463" s="66"/>
      <c r="I463" s="66"/>
      <c r="J463" s="66"/>
      <c r="K463" s="69"/>
      <c r="L463" s="66"/>
      <c r="M463" s="66"/>
      <c r="N463" s="66"/>
      <c r="O463" s="69"/>
      <c r="P463" s="66"/>
      <c r="Q463" s="66"/>
      <c r="R463" s="66"/>
      <c r="S463" s="66"/>
      <c r="T463" s="69"/>
      <c r="U463" s="66"/>
      <c r="V463" s="67"/>
      <c r="W463" s="67"/>
      <c r="X463" s="67"/>
      <c r="Y463" s="67"/>
      <c r="Z463" s="633" t="s">
        <v>2</v>
      </c>
      <c r="AA463" s="634"/>
    </row>
    <row r="464" spans="2:27" ht="11.25">
      <c r="B464" s="87"/>
      <c r="C464" s="88"/>
      <c r="D464" s="89"/>
      <c r="E464" s="240"/>
      <c r="F464" s="276" t="s">
        <v>44</v>
      </c>
      <c r="G464" s="673" t="s">
        <v>502</v>
      </c>
      <c r="H464" s="626" t="s">
        <v>495</v>
      </c>
      <c r="I464" s="626" t="s">
        <v>449</v>
      </c>
      <c r="J464" s="628" t="s">
        <v>120</v>
      </c>
      <c r="K464" s="240"/>
      <c r="L464" s="276" t="s">
        <v>44</v>
      </c>
      <c r="M464" s="673" t="s">
        <v>502</v>
      </c>
      <c r="N464" s="241" t="s">
        <v>120</v>
      </c>
      <c r="O464" s="240"/>
      <c r="P464" s="276" t="s">
        <v>44</v>
      </c>
      <c r="Q464" s="673" t="s">
        <v>502</v>
      </c>
      <c r="R464" s="626" t="s">
        <v>495</v>
      </c>
      <c r="S464" s="241" t="s">
        <v>120</v>
      </c>
      <c r="T464" s="240"/>
      <c r="U464" s="276" t="s">
        <v>44</v>
      </c>
      <c r="V464" s="673" t="s">
        <v>502</v>
      </c>
      <c r="W464" s="626" t="s">
        <v>495</v>
      </c>
      <c r="X464" s="626" t="s">
        <v>449</v>
      </c>
      <c r="Y464" s="628" t="s">
        <v>120</v>
      </c>
      <c r="Z464" s="113" t="s">
        <v>39</v>
      </c>
      <c r="AA464" s="72" t="s">
        <v>48</v>
      </c>
    </row>
    <row r="465" spans="2:27" ht="12" thickBot="1">
      <c r="B465" s="90" t="s">
        <v>3</v>
      </c>
      <c r="C465" s="91" t="s">
        <v>4</v>
      </c>
      <c r="D465" s="92" t="s">
        <v>5</v>
      </c>
      <c r="E465" s="242" t="s">
        <v>16</v>
      </c>
      <c r="F465" s="277" t="s">
        <v>45</v>
      </c>
      <c r="G465" s="674"/>
      <c r="H465" s="627"/>
      <c r="I465" s="627"/>
      <c r="J465" s="629"/>
      <c r="K465" s="242" t="s">
        <v>16</v>
      </c>
      <c r="L465" s="277" t="s">
        <v>45</v>
      </c>
      <c r="M465" s="674"/>
      <c r="N465" s="243"/>
      <c r="O465" s="242" t="s">
        <v>16</v>
      </c>
      <c r="P465" s="277" t="s">
        <v>45</v>
      </c>
      <c r="Q465" s="674"/>
      <c r="R465" s="627"/>
      <c r="S465" s="243"/>
      <c r="T465" s="242" t="s">
        <v>16</v>
      </c>
      <c r="U465" s="277" t="s">
        <v>45</v>
      </c>
      <c r="V465" s="674"/>
      <c r="W465" s="627"/>
      <c r="X465" s="627"/>
      <c r="Y465" s="629"/>
      <c r="Z465" s="73" t="s">
        <v>40</v>
      </c>
      <c r="AA465" s="73" t="s">
        <v>49</v>
      </c>
    </row>
    <row r="466" spans="2:27" ht="11.25" customHeight="1">
      <c r="B466" s="237" t="s">
        <v>108</v>
      </c>
      <c r="C466" s="144"/>
      <c r="D466" s="238"/>
      <c r="E466" s="56"/>
      <c r="F466" s="18"/>
      <c r="G466" s="119"/>
      <c r="H466" s="119"/>
      <c r="I466" s="119"/>
      <c r="J466" s="119"/>
      <c r="K466" s="56"/>
      <c r="L466" s="18"/>
      <c r="M466" s="18"/>
      <c r="N466" s="18"/>
      <c r="O466" s="56"/>
      <c r="P466" s="18"/>
      <c r="Q466" s="18"/>
      <c r="R466" s="18"/>
      <c r="S466" s="18"/>
      <c r="T466" s="329"/>
      <c r="U466" s="236"/>
      <c r="V466" s="119"/>
      <c r="W466" s="119"/>
      <c r="X466" s="119"/>
      <c r="Y466" s="119"/>
      <c r="Z466" s="336"/>
      <c r="AA466" s="337"/>
    </row>
    <row r="467" spans="2:27" ht="11.25" customHeight="1">
      <c r="B467" s="118"/>
      <c r="C467" s="40" t="s">
        <v>37</v>
      </c>
      <c r="D467" s="121"/>
      <c r="E467" s="56"/>
      <c r="F467" s="18"/>
      <c r="G467" s="18"/>
      <c r="H467" s="18"/>
      <c r="I467" s="18"/>
      <c r="J467" s="18"/>
      <c r="K467" s="57"/>
      <c r="L467" s="21"/>
      <c r="M467" s="21"/>
      <c r="N467" s="21"/>
      <c r="O467" s="56"/>
      <c r="P467" s="18"/>
      <c r="Q467" s="18"/>
      <c r="R467" s="18"/>
      <c r="S467" s="18"/>
      <c r="T467" s="56"/>
      <c r="U467" s="18"/>
      <c r="V467" s="30"/>
      <c r="W467" s="30"/>
      <c r="X467" s="30"/>
      <c r="Y467" s="30"/>
      <c r="Z467" s="336"/>
      <c r="AA467" s="337"/>
    </row>
    <row r="468" spans="2:27" ht="8.25" customHeight="1">
      <c r="B468" s="624" t="s">
        <v>229</v>
      </c>
      <c r="C468" s="625" t="s">
        <v>244</v>
      </c>
      <c r="D468" s="293" t="s">
        <v>253</v>
      </c>
      <c r="E468" s="60">
        <f>SUM(F468:J468)</f>
        <v>436357.93</v>
      </c>
      <c r="F468" s="235">
        <v>436357.93</v>
      </c>
      <c r="G468" s="119">
        <v>0</v>
      </c>
      <c r="H468" s="119">
        <v>0</v>
      </c>
      <c r="I468" s="119">
        <v>0</v>
      </c>
      <c r="J468" s="119">
        <v>0</v>
      </c>
      <c r="K468" s="56">
        <f>SUM(L468:N468)</f>
        <v>88.1</v>
      </c>
      <c r="L468" s="18">
        <v>88.1</v>
      </c>
      <c r="M468" s="18"/>
      <c r="N468" s="18"/>
      <c r="O468" s="56"/>
      <c r="P468" s="18"/>
      <c r="Q468" s="18"/>
      <c r="R468" s="18"/>
      <c r="S468" s="18"/>
      <c r="T468" s="60">
        <f>SUM(U468:Y468)</f>
        <v>436269.83</v>
      </c>
      <c r="U468" s="22">
        <f>SUM(F468-L468)</f>
        <v>436269.83</v>
      </c>
      <c r="V468" s="130">
        <f>SUM(G468)</f>
        <v>0</v>
      </c>
      <c r="W468" s="119">
        <v>0</v>
      </c>
      <c r="X468" s="119">
        <v>0</v>
      </c>
      <c r="Y468" s="130">
        <f>SUM(J468)</f>
        <v>0</v>
      </c>
      <c r="Z468" s="336" t="s">
        <v>46</v>
      </c>
      <c r="AA468" s="337" t="s">
        <v>42</v>
      </c>
    </row>
    <row r="469" spans="2:27" ht="18.75" customHeight="1">
      <c r="B469" s="624"/>
      <c r="C469" s="625"/>
      <c r="D469" s="294" t="s">
        <v>25</v>
      </c>
      <c r="E469" s="56"/>
      <c r="F469" s="18"/>
      <c r="G469" s="18"/>
      <c r="H469" s="18"/>
      <c r="I469" s="18"/>
      <c r="J469" s="18"/>
      <c r="K469" s="57"/>
      <c r="L469" s="18"/>
      <c r="M469" s="18"/>
      <c r="N469" s="18"/>
      <c r="O469" s="56"/>
      <c r="P469" s="18"/>
      <c r="Q469" s="18"/>
      <c r="R469" s="18"/>
      <c r="S469" s="18"/>
      <c r="T469" s="56"/>
      <c r="U469" s="18"/>
      <c r="V469" s="30"/>
      <c r="W469" s="30"/>
      <c r="X469" s="30"/>
      <c r="Y469" s="30"/>
      <c r="Z469" s="336"/>
      <c r="AA469" s="337"/>
    </row>
    <row r="470" spans="2:27" ht="9.75" customHeight="1">
      <c r="B470" s="302"/>
      <c r="C470" s="40" t="s">
        <v>160</v>
      </c>
      <c r="D470" s="99"/>
      <c r="E470" s="56"/>
      <c r="F470" s="18"/>
      <c r="G470" s="18"/>
      <c r="H470" s="18"/>
      <c r="I470" s="18"/>
      <c r="J470" s="18"/>
      <c r="K470" s="57"/>
      <c r="L470" s="18"/>
      <c r="M470" s="18"/>
      <c r="N470" s="18"/>
      <c r="O470" s="56"/>
      <c r="P470" s="18"/>
      <c r="Q470" s="18"/>
      <c r="R470" s="18"/>
      <c r="S470" s="18"/>
      <c r="T470" s="56"/>
      <c r="U470" s="18"/>
      <c r="V470" s="30"/>
      <c r="W470" s="30"/>
      <c r="X470" s="30"/>
      <c r="Y470" s="30"/>
      <c r="Z470" s="336"/>
      <c r="AA470" s="337"/>
    </row>
    <row r="471" spans="2:27" ht="13.5" customHeight="1">
      <c r="B471" s="624" t="s">
        <v>230</v>
      </c>
      <c r="C471" s="625" t="s">
        <v>245</v>
      </c>
      <c r="D471" s="293" t="s">
        <v>109</v>
      </c>
      <c r="E471" s="60">
        <f>SUM(F471:J471)</f>
        <v>109250</v>
      </c>
      <c r="F471" s="130">
        <v>0</v>
      </c>
      <c r="G471" s="236">
        <v>109250</v>
      </c>
      <c r="H471" s="119">
        <v>0</v>
      </c>
      <c r="I471" s="119">
        <v>0</v>
      </c>
      <c r="J471" s="119">
        <v>0</v>
      </c>
      <c r="K471" s="56"/>
      <c r="L471" s="18"/>
      <c r="M471" s="18"/>
      <c r="N471" s="18"/>
      <c r="O471" s="56"/>
      <c r="P471" s="18"/>
      <c r="Q471" s="18"/>
      <c r="R471" s="18"/>
      <c r="S471" s="18"/>
      <c r="T471" s="60">
        <f>SUM(U471:Y471)</f>
        <v>109250</v>
      </c>
      <c r="U471" s="130">
        <f>SUM(F471)</f>
        <v>0</v>
      </c>
      <c r="V471" s="235">
        <f>SUM(G471)</f>
        <v>109250</v>
      </c>
      <c r="W471" s="119">
        <v>0</v>
      </c>
      <c r="X471" s="119">
        <v>0</v>
      </c>
      <c r="Y471" s="130">
        <f>SUM(J471)</f>
        <v>0</v>
      </c>
      <c r="Z471" s="336" t="s">
        <v>46</v>
      </c>
      <c r="AA471" s="337" t="s">
        <v>42</v>
      </c>
    </row>
    <row r="472" spans="2:27" ht="14.25" customHeight="1">
      <c r="B472" s="624"/>
      <c r="C472" s="625"/>
      <c r="D472" s="294" t="s">
        <v>24</v>
      </c>
      <c r="E472" s="56"/>
      <c r="F472" s="119"/>
      <c r="G472" s="236"/>
      <c r="H472" s="236"/>
      <c r="I472" s="236"/>
      <c r="J472" s="18"/>
      <c r="K472" s="57"/>
      <c r="L472" s="18"/>
      <c r="M472" s="18"/>
      <c r="N472" s="18"/>
      <c r="O472" s="56"/>
      <c r="P472" s="18"/>
      <c r="Q472" s="18"/>
      <c r="R472" s="18"/>
      <c r="S472" s="18"/>
      <c r="T472" s="56"/>
      <c r="U472" s="119"/>
      <c r="V472" s="295"/>
      <c r="W472" s="295"/>
      <c r="X472" s="295"/>
      <c r="Y472" s="30"/>
      <c r="Z472" s="336"/>
      <c r="AA472" s="337"/>
    </row>
    <row r="473" spans="2:27" ht="6" customHeight="1">
      <c r="B473" s="624" t="s">
        <v>231</v>
      </c>
      <c r="C473" s="625" t="s">
        <v>110</v>
      </c>
      <c r="D473" s="293" t="s">
        <v>111</v>
      </c>
      <c r="E473" s="60">
        <f>SUM(F473:J473)</f>
        <v>109250</v>
      </c>
      <c r="F473" s="130">
        <v>0</v>
      </c>
      <c r="G473" s="236">
        <v>109250</v>
      </c>
      <c r="H473" s="119">
        <v>0</v>
      </c>
      <c r="I473" s="119">
        <v>0</v>
      </c>
      <c r="J473" s="119">
        <v>0</v>
      </c>
      <c r="K473" s="56"/>
      <c r="L473" s="18"/>
      <c r="M473" s="18"/>
      <c r="N473" s="18"/>
      <c r="O473" s="56"/>
      <c r="P473" s="18"/>
      <c r="Q473" s="18"/>
      <c r="R473" s="18"/>
      <c r="S473" s="18"/>
      <c r="T473" s="60">
        <f>SUM(U473:Y473)</f>
        <v>109250</v>
      </c>
      <c r="U473" s="130">
        <f>SUM(F473)</f>
        <v>0</v>
      </c>
      <c r="V473" s="235">
        <f>SUM(G473)</f>
        <v>109250</v>
      </c>
      <c r="W473" s="119">
        <v>0</v>
      </c>
      <c r="X473" s="119">
        <v>0</v>
      </c>
      <c r="Y473" s="130">
        <f>SUM(J473)</f>
        <v>0</v>
      </c>
      <c r="Z473" s="336" t="s">
        <v>46</v>
      </c>
      <c r="AA473" s="337" t="s">
        <v>42</v>
      </c>
    </row>
    <row r="474" spans="2:27" ht="22.5" customHeight="1">
      <c r="B474" s="624"/>
      <c r="C474" s="625"/>
      <c r="D474" s="294" t="s">
        <v>6</v>
      </c>
      <c r="E474" s="56"/>
      <c r="F474" s="18"/>
      <c r="G474" s="18"/>
      <c r="H474" s="18"/>
      <c r="I474" s="18"/>
      <c r="J474" s="18"/>
      <c r="K474" s="57"/>
      <c r="L474" s="18"/>
      <c r="M474" s="18"/>
      <c r="N474" s="18"/>
      <c r="O474" s="56"/>
      <c r="P474" s="18"/>
      <c r="Q474" s="18"/>
      <c r="R474" s="18"/>
      <c r="S474" s="18"/>
      <c r="T474" s="56"/>
      <c r="U474" s="18"/>
      <c r="V474" s="30"/>
      <c r="W474" s="30"/>
      <c r="X474" s="30"/>
      <c r="Y474" s="30"/>
      <c r="Z474" s="336"/>
      <c r="AA474" s="337"/>
    </row>
    <row r="475" spans="2:27" ht="11.25">
      <c r="B475" s="624" t="s">
        <v>232</v>
      </c>
      <c r="C475" s="625" t="s">
        <v>246</v>
      </c>
      <c r="D475" s="293" t="s">
        <v>253</v>
      </c>
      <c r="E475" s="60">
        <f>SUM(F475:J475)</f>
        <v>120000</v>
      </c>
      <c r="F475" s="235">
        <v>120000</v>
      </c>
      <c r="G475" s="119">
        <v>0</v>
      </c>
      <c r="H475" s="119">
        <v>0</v>
      </c>
      <c r="I475" s="119">
        <v>0</v>
      </c>
      <c r="J475" s="119">
        <v>0</v>
      </c>
      <c r="K475" s="56">
        <f>SUM(L475:N475)</f>
        <v>13465.9</v>
      </c>
      <c r="L475" s="18">
        <v>13465.9</v>
      </c>
      <c r="M475" s="18"/>
      <c r="N475" s="18"/>
      <c r="O475" s="56"/>
      <c r="P475" s="18"/>
      <c r="Q475" s="18"/>
      <c r="R475" s="18"/>
      <c r="S475" s="18"/>
      <c r="T475" s="60">
        <f>SUM(U475:Y475)</f>
        <v>106534.1</v>
      </c>
      <c r="U475" s="22">
        <f>SUM(F475-L475)</f>
        <v>106534.1</v>
      </c>
      <c r="V475" s="130">
        <f>SUM(G475)</f>
        <v>0</v>
      </c>
      <c r="W475" s="119">
        <v>0</v>
      </c>
      <c r="X475" s="119">
        <v>0</v>
      </c>
      <c r="Y475" s="130">
        <f>SUM(J475)</f>
        <v>0</v>
      </c>
      <c r="Z475" s="336" t="s">
        <v>46</v>
      </c>
      <c r="AA475" s="337" t="s">
        <v>42</v>
      </c>
    </row>
    <row r="476" spans="2:27" ht="16.5" customHeight="1">
      <c r="B476" s="624"/>
      <c r="C476" s="625"/>
      <c r="D476" s="294" t="s">
        <v>25</v>
      </c>
      <c r="E476" s="56"/>
      <c r="F476" s="18"/>
      <c r="G476" s="18"/>
      <c r="H476" s="18"/>
      <c r="I476" s="18"/>
      <c r="J476" s="18"/>
      <c r="K476" s="57"/>
      <c r="L476" s="18"/>
      <c r="M476" s="18"/>
      <c r="N476" s="18"/>
      <c r="O476" s="56"/>
      <c r="P476" s="18"/>
      <c r="Q476" s="18"/>
      <c r="R476" s="18"/>
      <c r="S476" s="18"/>
      <c r="T476" s="56"/>
      <c r="U476" s="18"/>
      <c r="V476" s="30"/>
      <c r="W476" s="30"/>
      <c r="X476" s="30"/>
      <c r="Y476" s="30"/>
      <c r="Z476" s="336"/>
      <c r="AA476" s="337"/>
    </row>
    <row r="477" spans="2:27" ht="11.25">
      <c r="B477" s="380"/>
      <c r="C477" s="40" t="s">
        <v>55</v>
      </c>
      <c r="D477" s="121"/>
      <c r="E477" s="56"/>
      <c r="F477" s="18"/>
      <c r="G477" s="18"/>
      <c r="H477" s="18"/>
      <c r="I477" s="18"/>
      <c r="J477" s="18"/>
      <c r="K477" s="57"/>
      <c r="L477" s="21"/>
      <c r="M477" s="21"/>
      <c r="N477" s="21"/>
      <c r="O477" s="56"/>
      <c r="P477" s="18"/>
      <c r="Q477" s="18"/>
      <c r="R477" s="18"/>
      <c r="S477" s="18"/>
      <c r="T477" s="56"/>
      <c r="U477" s="18"/>
      <c r="V477" s="30"/>
      <c r="W477" s="30"/>
      <c r="X477" s="30"/>
      <c r="Y477" s="30"/>
      <c r="Z477" s="336"/>
      <c r="AA477" s="337"/>
    </row>
    <row r="478" spans="2:27" ht="11.25">
      <c r="B478" s="624" t="s">
        <v>233</v>
      </c>
      <c r="C478" s="625" t="s">
        <v>247</v>
      </c>
      <c r="D478" s="115" t="s">
        <v>11</v>
      </c>
      <c r="E478" s="60">
        <f>SUM(F478:J478)</f>
        <v>305294.81</v>
      </c>
      <c r="F478" s="235">
        <v>305294.81</v>
      </c>
      <c r="G478" s="119">
        <v>0</v>
      </c>
      <c r="H478" s="119">
        <v>0</v>
      </c>
      <c r="I478" s="119">
        <v>0</v>
      </c>
      <c r="J478" s="119">
        <v>0</v>
      </c>
      <c r="K478" s="56"/>
      <c r="L478" s="18"/>
      <c r="M478" s="18"/>
      <c r="N478" s="18"/>
      <c r="O478" s="56"/>
      <c r="P478" s="18"/>
      <c r="Q478" s="119"/>
      <c r="R478" s="119"/>
      <c r="S478" s="119"/>
      <c r="T478" s="395">
        <f>SUM(U478:Y478)</f>
        <v>305294.81</v>
      </c>
      <c r="U478" s="235">
        <f>SUM(F478-L478)</f>
        <v>305294.81</v>
      </c>
      <c r="V478" s="130">
        <f>SUM(G478)</f>
        <v>0</v>
      </c>
      <c r="W478" s="119">
        <v>0</v>
      </c>
      <c r="X478" s="119">
        <v>0</v>
      </c>
      <c r="Y478" s="130">
        <f>SUM(J478)</f>
        <v>0</v>
      </c>
      <c r="Z478" s="336" t="s">
        <v>46</v>
      </c>
      <c r="AA478" s="337" t="s">
        <v>42</v>
      </c>
    </row>
    <row r="479" spans="2:27" ht="12.75" customHeight="1">
      <c r="B479" s="624"/>
      <c r="C479" s="625"/>
      <c r="D479" s="115" t="s">
        <v>30</v>
      </c>
      <c r="E479" s="56"/>
      <c r="F479" s="18"/>
      <c r="G479" s="18"/>
      <c r="H479" s="18"/>
      <c r="I479" s="18"/>
      <c r="J479" s="18"/>
      <c r="K479" s="57"/>
      <c r="L479" s="18"/>
      <c r="M479" s="18"/>
      <c r="N479" s="18"/>
      <c r="O479" s="56"/>
      <c r="P479" s="18"/>
      <c r="Q479" s="18"/>
      <c r="R479" s="18"/>
      <c r="S479" s="18"/>
      <c r="T479" s="56"/>
      <c r="U479" s="18"/>
      <c r="V479" s="30"/>
      <c r="W479" s="30"/>
      <c r="X479" s="30"/>
      <c r="Y479" s="30"/>
      <c r="Z479" s="336"/>
      <c r="AA479" s="337"/>
    </row>
    <row r="480" spans="2:27" ht="3.75" customHeight="1">
      <c r="B480" s="97"/>
      <c r="C480" s="625"/>
      <c r="D480" s="99"/>
      <c r="E480" s="56"/>
      <c r="F480" s="18"/>
      <c r="G480" s="18"/>
      <c r="H480" s="18"/>
      <c r="I480" s="18"/>
      <c r="J480" s="18"/>
      <c r="K480" s="57"/>
      <c r="L480" s="18"/>
      <c r="M480" s="18"/>
      <c r="N480" s="18"/>
      <c r="O480" s="56"/>
      <c r="P480" s="18"/>
      <c r="Q480" s="18"/>
      <c r="R480" s="18"/>
      <c r="S480" s="18"/>
      <c r="T480" s="56"/>
      <c r="U480" s="18"/>
      <c r="V480" s="30"/>
      <c r="W480" s="30"/>
      <c r="X480" s="30"/>
      <c r="Y480" s="30"/>
      <c r="Z480" s="336"/>
      <c r="AA480" s="337"/>
    </row>
    <row r="481" spans="2:27" ht="14.25" customHeight="1">
      <c r="B481" s="299" t="s">
        <v>261</v>
      </c>
      <c r="C481" s="144"/>
      <c r="D481" s="300"/>
      <c r="E481" s="56"/>
      <c r="F481" s="18"/>
      <c r="G481" s="18"/>
      <c r="H481" s="18"/>
      <c r="I481" s="18"/>
      <c r="J481" s="18"/>
      <c r="K481" s="57"/>
      <c r="L481" s="18"/>
      <c r="M481" s="18"/>
      <c r="N481" s="18"/>
      <c r="O481" s="56"/>
      <c r="P481" s="18"/>
      <c r="Q481" s="18"/>
      <c r="R481" s="18"/>
      <c r="S481" s="18"/>
      <c r="T481" s="56"/>
      <c r="U481" s="18"/>
      <c r="V481" s="30"/>
      <c r="W481" s="30"/>
      <c r="X481" s="30"/>
      <c r="Y481" s="30"/>
      <c r="Z481" s="78"/>
      <c r="AA481" s="77"/>
    </row>
    <row r="482" spans="2:27" ht="10.5" customHeight="1">
      <c r="B482" s="118"/>
      <c r="C482" s="211" t="s">
        <v>84</v>
      </c>
      <c r="D482" s="121"/>
      <c r="E482" s="52"/>
      <c r="F482" s="19"/>
      <c r="G482" s="48"/>
      <c r="H482" s="48"/>
      <c r="I482" s="48"/>
      <c r="J482" s="48"/>
      <c r="K482" s="57"/>
      <c r="L482" s="21"/>
      <c r="M482" s="21"/>
      <c r="N482" s="21"/>
      <c r="O482" s="56"/>
      <c r="P482" s="18"/>
      <c r="Q482" s="18"/>
      <c r="R482" s="18"/>
      <c r="S482" s="18"/>
      <c r="T482" s="59"/>
      <c r="U482" s="58"/>
      <c r="V482" s="48"/>
      <c r="W482" s="48"/>
      <c r="X482" s="48"/>
      <c r="Y482" s="48"/>
      <c r="Z482" s="78"/>
      <c r="AA482" s="77"/>
    </row>
    <row r="483" spans="2:27" ht="11.25">
      <c r="B483" s="624" t="s">
        <v>254</v>
      </c>
      <c r="C483" s="625" t="s">
        <v>257</v>
      </c>
      <c r="D483" s="293" t="s">
        <v>41</v>
      </c>
      <c r="E483" s="60">
        <f>SUM(F483:J483)</f>
        <v>442467.19</v>
      </c>
      <c r="F483" s="235">
        <v>442467.19</v>
      </c>
      <c r="G483" s="119">
        <v>0</v>
      </c>
      <c r="H483" s="119">
        <v>0</v>
      </c>
      <c r="I483" s="119">
        <v>0</v>
      </c>
      <c r="J483" s="119">
        <v>0</v>
      </c>
      <c r="K483" s="56"/>
      <c r="L483" s="18"/>
      <c r="M483" s="18"/>
      <c r="N483" s="18"/>
      <c r="O483" s="56"/>
      <c r="P483" s="18"/>
      <c r="Q483" s="119"/>
      <c r="R483" s="119"/>
      <c r="S483" s="119"/>
      <c r="T483" s="395">
        <f>SUM(U483:Y483)</f>
        <v>442467.19</v>
      </c>
      <c r="U483" s="235">
        <f>SUM(F483-L483)</f>
        <v>442467.19</v>
      </c>
      <c r="V483" s="130">
        <f>SUM(G483)</f>
        <v>0</v>
      </c>
      <c r="W483" s="119">
        <v>0</v>
      </c>
      <c r="X483" s="119">
        <v>0</v>
      </c>
      <c r="Y483" s="130">
        <f>SUM(J483)</f>
        <v>0</v>
      </c>
      <c r="Z483" s="336" t="s">
        <v>46</v>
      </c>
      <c r="AA483" s="622" t="s">
        <v>43</v>
      </c>
    </row>
    <row r="484" spans="2:27" ht="11.25">
      <c r="B484" s="624"/>
      <c r="C484" s="625"/>
      <c r="D484" s="293" t="s">
        <v>28</v>
      </c>
      <c r="E484" s="56"/>
      <c r="F484" s="18"/>
      <c r="G484" s="18"/>
      <c r="H484" s="18"/>
      <c r="I484" s="18"/>
      <c r="J484" s="18"/>
      <c r="K484" s="57"/>
      <c r="L484" s="18"/>
      <c r="M484" s="18"/>
      <c r="N484" s="18"/>
      <c r="O484" s="56"/>
      <c r="P484" s="18"/>
      <c r="Q484" s="18"/>
      <c r="R484" s="18"/>
      <c r="S484" s="18"/>
      <c r="T484" s="56"/>
      <c r="U484" s="18"/>
      <c r="V484" s="30"/>
      <c r="W484" s="30"/>
      <c r="X484" s="30"/>
      <c r="Y484" s="30"/>
      <c r="Z484" s="336"/>
      <c r="AA484" s="622"/>
    </row>
    <row r="485" spans="2:27" ht="15.75" customHeight="1">
      <c r="B485" s="624" t="s">
        <v>255</v>
      </c>
      <c r="C485" s="625" t="s">
        <v>258</v>
      </c>
      <c r="D485" s="293" t="s">
        <v>260</v>
      </c>
      <c r="E485" s="60">
        <f>SUM(F485:J485)</f>
        <v>59050.06</v>
      </c>
      <c r="F485" s="235">
        <v>59050.06</v>
      </c>
      <c r="G485" s="119">
        <v>0</v>
      </c>
      <c r="H485" s="119">
        <v>0</v>
      </c>
      <c r="I485" s="119">
        <v>0</v>
      </c>
      <c r="J485" s="119">
        <v>0</v>
      </c>
      <c r="K485" s="56"/>
      <c r="L485" s="18"/>
      <c r="M485" s="18"/>
      <c r="N485" s="18"/>
      <c r="O485" s="56">
        <f>SUM(P485:S485)</f>
        <v>13920</v>
      </c>
      <c r="P485" s="18">
        <v>13920</v>
      </c>
      <c r="Q485" s="18"/>
      <c r="R485" s="18"/>
      <c r="S485" s="18"/>
      <c r="T485" s="60">
        <f>SUM(U485:Y485)</f>
        <v>72970.06</v>
      </c>
      <c r="U485" s="22">
        <f>SUM(F485+P485)</f>
        <v>72970.06</v>
      </c>
      <c r="V485" s="130">
        <f>SUM(G485)</f>
        <v>0</v>
      </c>
      <c r="W485" s="119">
        <v>0</v>
      </c>
      <c r="X485" s="119">
        <v>0</v>
      </c>
      <c r="Y485" s="130">
        <f>SUM(J485)</f>
        <v>0</v>
      </c>
      <c r="Z485" s="336" t="s">
        <v>46</v>
      </c>
      <c r="AA485" s="622" t="s">
        <v>43</v>
      </c>
    </row>
    <row r="486" spans="2:27" ht="11.25">
      <c r="B486" s="624"/>
      <c r="C486" s="625"/>
      <c r="D486" s="293" t="s">
        <v>26</v>
      </c>
      <c r="E486" s="56"/>
      <c r="F486" s="18"/>
      <c r="G486" s="18"/>
      <c r="H486" s="18"/>
      <c r="I486" s="18"/>
      <c r="J486" s="18"/>
      <c r="K486" s="57"/>
      <c r="L486" s="18"/>
      <c r="M486" s="18"/>
      <c r="N486" s="18"/>
      <c r="O486" s="56"/>
      <c r="P486" s="18"/>
      <c r="Q486" s="18"/>
      <c r="R486" s="18"/>
      <c r="S486" s="18"/>
      <c r="T486" s="56"/>
      <c r="U486" s="18"/>
      <c r="V486" s="30"/>
      <c r="W486" s="30"/>
      <c r="X486" s="30"/>
      <c r="Y486" s="30"/>
      <c r="Z486" s="336"/>
      <c r="AA486" s="622"/>
    </row>
    <row r="487" spans="2:27" ht="11.25">
      <c r="B487" s="624" t="s">
        <v>256</v>
      </c>
      <c r="C487" s="625" t="s">
        <v>259</v>
      </c>
      <c r="D487" s="293" t="s">
        <v>62</v>
      </c>
      <c r="E487" s="60">
        <f>SUM(F487:J487)</f>
        <v>249738.79</v>
      </c>
      <c r="F487" s="235">
        <v>249738.79</v>
      </c>
      <c r="G487" s="119">
        <v>0</v>
      </c>
      <c r="H487" s="119">
        <v>0</v>
      </c>
      <c r="I487" s="119">
        <v>0</v>
      </c>
      <c r="J487" s="119">
        <v>0</v>
      </c>
      <c r="K487" s="56"/>
      <c r="L487" s="18"/>
      <c r="M487" s="18"/>
      <c r="N487" s="18"/>
      <c r="O487" s="56"/>
      <c r="P487" s="18"/>
      <c r="Q487" s="119"/>
      <c r="R487" s="119"/>
      <c r="S487" s="119"/>
      <c r="T487" s="395">
        <f>SUM(U487:Y487)</f>
        <v>249738.79</v>
      </c>
      <c r="U487" s="235">
        <f>SUM(F487-L487)</f>
        <v>249738.79</v>
      </c>
      <c r="V487" s="130">
        <f>SUM(G487)</f>
        <v>0</v>
      </c>
      <c r="W487" s="119">
        <v>0</v>
      </c>
      <c r="X487" s="119">
        <v>0</v>
      </c>
      <c r="Y487" s="130">
        <f>SUM(J487)</f>
        <v>0</v>
      </c>
      <c r="Z487" s="336" t="s">
        <v>46</v>
      </c>
      <c r="AA487" s="622" t="s">
        <v>43</v>
      </c>
    </row>
    <row r="488" spans="2:27" ht="11.25">
      <c r="B488" s="624"/>
      <c r="C488" s="625"/>
      <c r="D488" s="293" t="s">
        <v>25</v>
      </c>
      <c r="E488" s="56"/>
      <c r="F488" s="18"/>
      <c r="G488" s="18"/>
      <c r="H488" s="18"/>
      <c r="I488" s="18"/>
      <c r="J488" s="18"/>
      <c r="K488" s="57"/>
      <c r="L488" s="18"/>
      <c r="M488" s="18"/>
      <c r="N488" s="18"/>
      <c r="O488" s="56"/>
      <c r="P488" s="18"/>
      <c r="Q488" s="18"/>
      <c r="R488" s="18"/>
      <c r="S488" s="18"/>
      <c r="T488" s="56"/>
      <c r="U488" s="18"/>
      <c r="V488" s="30"/>
      <c r="W488" s="30"/>
      <c r="X488" s="30"/>
      <c r="Y488" s="30"/>
      <c r="Z488" s="336"/>
      <c r="AA488" s="622"/>
    </row>
    <row r="489" spans="2:27" ht="11.25" customHeight="1">
      <c r="B489" s="302"/>
      <c r="C489" s="211" t="s">
        <v>37</v>
      </c>
      <c r="D489" s="115"/>
      <c r="E489" s="56"/>
      <c r="F489" s="18"/>
      <c r="G489" s="119"/>
      <c r="H489" s="119"/>
      <c r="I489" s="119"/>
      <c r="J489" s="119"/>
      <c r="K489" s="57"/>
      <c r="L489" s="21"/>
      <c r="M489" s="21"/>
      <c r="N489" s="21"/>
      <c r="O489" s="56"/>
      <c r="P489" s="18"/>
      <c r="Q489" s="18"/>
      <c r="R489" s="18"/>
      <c r="S489" s="18"/>
      <c r="T489" s="329"/>
      <c r="U489" s="236"/>
      <c r="V489" s="119"/>
      <c r="W489" s="119"/>
      <c r="X489" s="119"/>
      <c r="Y489" s="119"/>
      <c r="Z489" s="336"/>
      <c r="AA489" s="337"/>
    </row>
    <row r="490" spans="2:27" ht="11.25">
      <c r="B490" s="647" t="s">
        <v>262</v>
      </c>
      <c r="C490" s="625" t="s">
        <v>263</v>
      </c>
      <c r="D490" s="99" t="s">
        <v>264</v>
      </c>
      <c r="E490" s="60">
        <f>SUM(F490:J490)</f>
        <v>292387.37</v>
      </c>
      <c r="F490" s="235">
        <v>292387.37</v>
      </c>
      <c r="G490" s="119">
        <v>0</v>
      </c>
      <c r="H490" s="119">
        <v>0</v>
      </c>
      <c r="I490" s="119">
        <v>0</v>
      </c>
      <c r="J490" s="119">
        <v>0</v>
      </c>
      <c r="K490" s="56"/>
      <c r="L490" s="18"/>
      <c r="M490" s="18"/>
      <c r="N490" s="18"/>
      <c r="O490" s="56"/>
      <c r="P490" s="18"/>
      <c r="Q490" s="119"/>
      <c r="R490" s="119"/>
      <c r="S490" s="119"/>
      <c r="T490" s="395">
        <f>SUM(U490:Y490)</f>
        <v>292387.37</v>
      </c>
      <c r="U490" s="235">
        <f>SUM(F490-L490)</f>
        <v>292387.37</v>
      </c>
      <c r="V490" s="130">
        <f>SUM(G490)</f>
        <v>0</v>
      </c>
      <c r="W490" s="119">
        <v>0</v>
      </c>
      <c r="X490" s="119">
        <v>0</v>
      </c>
      <c r="Y490" s="130">
        <f>SUM(J490)</f>
        <v>0</v>
      </c>
      <c r="Z490" s="336" t="s">
        <v>46</v>
      </c>
      <c r="AA490" s="622" t="s">
        <v>43</v>
      </c>
    </row>
    <row r="491" spans="2:27" ht="11.25">
      <c r="B491" s="647"/>
      <c r="C491" s="625"/>
      <c r="D491" s="115" t="s">
        <v>26</v>
      </c>
      <c r="E491" s="56"/>
      <c r="F491" s="18"/>
      <c r="G491" s="18"/>
      <c r="H491" s="18"/>
      <c r="I491" s="18"/>
      <c r="J491" s="18"/>
      <c r="K491" s="57"/>
      <c r="L491" s="18"/>
      <c r="M491" s="18"/>
      <c r="N491" s="18"/>
      <c r="O491" s="56"/>
      <c r="P491" s="18"/>
      <c r="Q491" s="18"/>
      <c r="R491" s="18"/>
      <c r="S491" s="18"/>
      <c r="T491" s="56"/>
      <c r="U491" s="18"/>
      <c r="V491" s="30"/>
      <c r="W491" s="30"/>
      <c r="X491" s="30"/>
      <c r="Y491" s="30"/>
      <c r="Z491" s="336"/>
      <c r="AA491" s="622"/>
    </row>
    <row r="492" spans="2:27" ht="11.25" customHeight="1">
      <c r="B492" s="644" t="s">
        <v>112</v>
      </c>
      <c r="C492" s="645"/>
      <c r="D492" s="646"/>
      <c r="E492" s="56"/>
      <c r="F492" s="18"/>
      <c r="G492" s="18"/>
      <c r="H492" s="18"/>
      <c r="I492" s="18"/>
      <c r="J492" s="18"/>
      <c r="K492" s="57"/>
      <c r="L492" s="18"/>
      <c r="M492" s="18"/>
      <c r="N492" s="18"/>
      <c r="O492" s="56"/>
      <c r="P492" s="18"/>
      <c r="Q492" s="18"/>
      <c r="R492" s="18"/>
      <c r="S492" s="18"/>
      <c r="T492" s="56"/>
      <c r="U492" s="18"/>
      <c r="V492" s="30"/>
      <c r="W492" s="30"/>
      <c r="X492" s="30"/>
      <c r="Y492" s="30"/>
      <c r="Z492" s="336"/>
      <c r="AA492" s="337"/>
    </row>
    <row r="493" spans="2:27" ht="10.5" customHeight="1">
      <c r="B493" s="106"/>
      <c r="C493" s="211" t="s">
        <v>37</v>
      </c>
      <c r="D493" s="115"/>
      <c r="E493" s="56"/>
      <c r="F493" s="18"/>
      <c r="G493" s="119"/>
      <c r="H493" s="119"/>
      <c r="I493" s="119"/>
      <c r="J493" s="119"/>
      <c r="K493" s="57"/>
      <c r="L493" s="21"/>
      <c r="M493" s="21"/>
      <c r="N493" s="21"/>
      <c r="O493" s="56"/>
      <c r="P493" s="18"/>
      <c r="Q493" s="18"/>
      <c r="R493" s="18"/>
      <c r="S493" s="18"/>
      <c r="T493" s="329"/>
      <c r="U493" s="236"/>
      <c r="V493" s="119"/>
      <c r="W493" s="119"/>
      <c r="X493" s="119"/>
      <c r="Y493" s="119"/>
      <c r="Z493" s="336"/>
      <c r="AA493" s="337"/>
    </row>
    <row r="494" spans="2:27" ht="11.25">
      <c r="B494" s="647" t="s">
        <v>265</v>
      </c>
      <c r="C494" s="625" t="s">
        <v>266</v>
      </c>
      <c r="D494" s="115" t="s">
        <v>41</v>
      </c>
      <c r="E494" s="60">
        <f>SUM(F494:J494)</f>
        <v>421451.22</v>
      </c>
      <c r="F494" s="235">
        <v>421451.22</v>
      </c>
      <c r="G494" s="119">
        <v>0</v>
      </c>
      <c r="H494" s="119">
        <v>0</v>
      </c>
      <c r="I494" s="119">
        <v>0</v>
      </c>
      <c r="J494" s="119">
        <v>0</v>
      </c>
      <c r="K494" s="56">
        <f>SUM(L494:N494)</f>
        <v>4418.78</v>
      </c>
      <c r="L494" s="18">
        <v>4418.78</v>
      </c>
      <c r="M494" s="119"/>
      <c r="N494" s="119"/>
      <c r="O494" s="56"/>
      <c r="P494" s="114"/>
      <c r="Q494" s="18"/>
      <c r="R494" s="597"/>
      <c r="S494" s="116"/>
      <c r="T494" s="391">
        <f>SUM(U494:Y494)</f>
        <v>417032.43999999994</v>
      </c>
      <c r="U494" s="235">
        <f>SUM(F494-L494)</f>
        <v>417032.43999999994</v>
      </c>
      <c r="V494" s="130">
        <f>SUM(G494)</f>
        <v>0</v>
      </c>
      <c r="W494" s="119">
        <v>0</v>
      </c>
      <c r="X494" s="119">
        <v>0</v>
      </c>
      <c r="Y494" s="130">
        <f>SUM(J494)</f>
        <v>0</v>
      </c>
      <c r="Z494" s="336" t="s">
        <v>46</v>
      </c>
      <c r="AA494" s="622" t="s">
        <v>43</v>
      </c>
    </row>
    <row r="495" spans="2:27" ht="18.75" customHeight="1" thickBot="1">
      <c r="B495" s="665"/>
      <c r="C495" s="653"/>
      <c r="D495" s="135" t="s">
        <v>28</v>
      </c>
      <c r="E495" s="56"/>
      <c r="F495" s="18"/>
      <c r="G495" s="18"/>
      <c r="H495" s="18"/>
      <c r="I495" s="18"/>
      <c r="J495" s="18"/>
      <c r="K495" s="57"/>
      <c r="L495" s="18"/>
      <c r="M495" s="18"/>
      <c r="N495" s="18"/>
      <c r="O495" s="56"/>
      <c r="P495" s="18"/>
      <c r="Q495" s="18"/>
      <c r="R495" s="18"/>
      <c r="S495" s="18"/>
      <c r="T495" s="56"/>
      <c r="U495" s="18"/>
      <c r="V495" s="30"/>
      <c r="W495" s="30"/>
      <c r="X495" s="30"/>
      <c r="Y495" s="30"/>
      <c r="Z495" s="396"/>
      <c r="AA495" s="622"/>
    </row>
    <row r="496" spans="2:27" ht="11.25">
      <c r="B496" s="11"/>
      <c r="C496" s="41" t="s">
        <v>7</v>
      </c>
      <c r="D496" s="11"/>
      <c r="E496" s="351">
        <f>SUM(E466:E495)</f>
        <v>2545247.37</v>
      </c>
      <c r="F496" s="349">
        <f>SUM(F466:F495)</f>
        <v>2326747.37</v>
      </c>
      <c r="G496" s="349">
        <f aca="true" t="shared" si="13" ref="G496:Y496">SUM(G466:G495)</f>
        <v>218500</v>
      </c>
      <c r="H496" s="334">
        <f>SUM(H491:H495)</f>
        <v>0</v>
      </c>
      <c r="I496" s="334">
        <f>SUM(I491:I495)</f>
        <v>0</v>
      </c>
      <c r="J496" s="400">
        <f t="shared" si="13"/>
        <v>0</v>
      </c>
      <c r="K496" s="565">
        <f>SUM(K466:K495)</f>
        <v>17972.78</v>
      </c>
      <c r="L496" s="333">
        <f>SUM(L466:L495)</f>
        <v>17972.78</v>
      </c>
      <c r="M496" s="334">
        <f t="shared" si="13"/>
        <v>0</v>
      </c>
      <c r="N496" s="400">
        <f t="shared" si="13"/>
        <v>0</v>
      </c>
      <c r="O496" s="565">
        <f t="shared" si="13"/>
        <v>13920</v>
      </c>
      <c r="P496" s="333">
        <f>SUM(P466:P495)</f>
        <v>13920</v>
      </c>
      <c r="Q496" s="334">
        <f t="shared" si="13"/>
        <v>0</v>
      </c>
      <c r="R496" s="334">
        <f>SUM(R466:R495)</f>
        <v>0</v>
      </c>
      <c r="S496" s="400">
        <f t="shared" si="13"/>
        <v>0</v>
      </c>
      <c r="T496" s="351">
        <f t="shared" si="13"/>
        <v>2541194.59</v>
      </c>
      <c r="U496" s="349">
        <f t="shared" si="13"/>
        <v>2322694.59</v>
      </c>
      <c r="V496" s="349">
        <f t="shared" si="13"/>
        <v>218500</v>
      </c>
      <c r="W496" s="334">
        <f>SUM(W491:W495)</f>
        <v>0</v>
      </c>
      <c r="X496" s="334">
        <f>SUM(X491:X495)</f>
        <v>0</v>
      </c>
      <c r="Y496" s="400">
        <f t="shared" si="13"/>
        <v>0</v>
      </c>
      <c r="Z496" s="409"/>
      <c r="AA496" s="410"/>
    </row>
    <row r="497" spans="2:27" ht="11.25">
      <c r="B497" s="11"/>
      <c r="C497" s="41" t="s">
        <v>8</v>
      </c>
      <c r="D497" s="11"/>
      <c r="E497" s="401"/>
      <c r="F497" s="402"/>
      <c r="G497" s="403"/>
      <c r="H497" s="403"/>
      <c r="I497" s="403"/>
      <c r="J497" s="404"/>
      <c r="K497" s="405"/>
      <c r="L497" s="404"/>
      <c r="M497" s="404"/>
      <c r="N497" s="404"/>
      <c r="O497" s="405"/>
      <c r="P497" s="404"/>
      <c r="Q497" s="404"/>
      <c r="R497" s="404"/>
      <c r="S497" s="404"/>
      <c r="T497" s="405"/>
      <c r="U497" s="404"/>
      <c r="V497" s="403"/>
      <c r="W497" s="403"/>
      <c r="X497" s="403"/>
      <c r="Y497" s="404"/>
      <c r="Z497" s="409"/>
      <c r="AA497" s="411"/>
    </row>
    <row r="498" spans="2:27" ht="12" thickBot="1">
      <c r="B498" s="11"/>
      <c r="C498" s="41" t="s">
        <v>9</v>
      </c>
      <c r="D498" s="11"/>
      <c r="E498" s="406"/>
      <c r="F498" s="374"/>
      <c r="G498" s="407"/>
      <c r="H498" s="407"/>
      <c r="I498" s="407"/>
      <c r="J498" s="375"/>
      <c r="K498" s="408"/>
      <c r="L498" s="375"/>
      <c r="M498" s="375"/>
      <c r="N498" s="375"/>
      <c r="O498" s="408"/>
      <c r="P498" s="375"/>
      <c r="Q498" s="375"/>
      <c r="R498" s="375"/>
      <c r="S498" s="375"/>
      <c r="T498" s="406"/>
      <c r="U498" s="374"/>
      <c r="V498" s="407"/>
      <c r="W498" s="407"/>
      <c r="X498" s="407"/>
      <c r="Y498" s="375"/>
      <c r="Z498" s="409"/>
      <c r="AA498" s="411"/>
    </row>
    <row r="499" spans="2:27" ht="11.25">
      <c r="B499" s="11"/>
      <c r="C499" s="41"/>
      <c r="D499" s="11"/>
      <c r="E499" s="108"/>
      <c r="F499" s="108"/>
      <c r="G499" s="109"/>
      <c r="H499" s="109"/>
      <c r="I499" s="109"/>
      <c r="J499" s="109"/>
      <c r="K499" s="138"/>
      <c r="L499" s="138"/>
      <c r="M499" s="138"/>
      <c r="N499" s="138"/>
      <c r="O499" s="138"/>
      <c r="P499" s="138"/>
      <c r="Q499" s="138"/>
      <c r="R499" s="138"/>
      <c r="S499" s="138"/>
      <c r="T499" s="110"/>
      <c r="U499" s="110"/>
      <c r="V499" s="139"/>
      <c r="W499" s="139"/>
      <c r="X499" s="139"/>
      <c r="Y499" s="139"/>
      <c r="Z499" s="215"/>
      <c r="AA499" s="216"/>
    </row>
    <row r="500" spans="2:27" ht="11.25">
      <c r="B500" s="11"/>
      <c r="C500" s="637"/>
      <c r="D500" s="637"/>
      <c r="E500" s="637"/>
      <c r="F500" s="637"/>
      <c r="G500" s="637"/>
      <c r="H500" s="637"/>
      <c r="I500" s="637"/>
      <c r="J500" s="637"/>
      <c r="K500" s="24"/>
      <c r="L500" s="24"/>
      <c r="M500" s="24"/>
      <c r="N500" s="24"/>
      <c r="O500" s="24"/>
      <c r="P500" s="24"/>
      <c r="Q500" s="24"/>
      <c r="R500" s="24"/>
      <c r="S500" s="24"/>
      <c r="T500" s="637"/>
      <c r="U500" s="637"/>
      <c r="V500" s="637"/>
      <c r="W500" s="637"/>
      <c r="X500" s="637"/>
      <c r="Y500" s="637"/>
      <c r="Z500" s="215"/>
      <c r="AA500" s="216"/>
    </row>
    <row r="501" spans="2:27" ht="11.25">
      <c r="B501" s="11"/>
      <c r="C501" s="637"/>
      <c r="D501" s="637"/>
      <c r="E501" s="637"/>
      <c r="F501" s="637"/>
      <c r="G501" s="637"/>
      <c r="H501" s="637"/>
      <c r="I501" s="637"/>
      <c r="J501" s="637"/>
      <c r="K501" s="24"/>
      <c r="L501" s="24"/>
      <c r="M501" s="24"/>
      <c r="N501" s="24"/>
      <c r="O501" s="24"/>
      <c r="P501" s="24"/>
      <c r="Q501" s="24"/>
      <c r="R501" s="24"/>
      <c r="S501" s="24"/>
      <c r="T501" s="637"/>
      <c r="U501" s="637"/>
      <c r="V501" s="637"/>
      <c r="W501" s="637"/>
      <c r="X501" s="637"/>
      <c r="Y501" s="637"/>
      <c r="Z501" s="215"/>
      <c r="AA501" s="216"/>
    </row>
    <row r="502" spans="2:27" ht="11.25">
      <c r="B502" s="11"/>
      <c r="C502" s="107"/>
      <c r="D502" s="107"/>
      <c r="E502" s="107"/>
      <c r="F502" s="107"/>
      <c r="G502" s="107"/>
      <c r="H502" s="107"/>
      <c r="I502" s="107"/>
      <c r="J502" s="107"/>
      <c r="K502" s="24"/>
      <c r="L502" s="24"/>
      <c r="M502" s="24"/>
      <c r="N502" s="24"/>
      <c r="O502" s="24"/>
      <c r="P502" s="24"/>
      <c r="Q502" s="24"/>
      <c r="R502" s="24"/>
      <c r="S502" s="24"/>
      <c r="T502" s="107"/>
      <c r="U502" s="107"/>
      <c r="V502" s="107"/>
      <c r="W502" s="107"/>
      <c r="X502" s="107"/>
      <c r="Y502" s="107"/>
      <c r="Z502" s="215"/>
      <c r="AA502" s="216"/>
    </row>
    <row r="503" spans="2:27" ht="11.25">
      <c r="B503" s="11"/>
      <c r="C503" s="637" t="s">
        <v>10</v>
      </c>
      <c r="D503" s="637"/>
      <c r="E503" s="637"/>
      <c r="F503" s="637"/>
      <c r="G503" s="637"/>
      <c r="H503" s="637"/>
      <c r="I503" s="637"/>
      <c r="J503" s="637"/>
      <c r="K503" s="24"/>
      <c r="L503" s="24"/>
      <c r="M503" s="24"/>
      <c r="N503" s="24"/>
      <c r="O503" s="24"/>
      <c r="P503" s="24"/>
      <c r="Q503" s="24"/>
      <c r="R503" s="24"/>
      <c r="S503" s="24"/>
      <c r="T503" s="637" t="s">
        <v>23</v>
      </c>
      <c r="U503" s="637"/>
      <c r="V503" s="637"/>
      <c r="W503" s="637"/>
      <c r="X503" s="637"/>
      <c r="Y503" s="637"/>
      <c r="Z503" s="215"/>
      <c r="AA503" s="216"/>
    </row>
    <row r="504" spans="2:27" ht="11.25">
      <c r="B504" s="11"/>
      <c r="C504" s="637" t="s">
        <v>118</v>
      </c>
      <c r="D504" s="637"/>
      <c r="E504" s="637"/>
      <c r="F504" s="637"/>
      <c r="G504" s="637"/>
      <c r="H504" s="637"/>
      <c r="I504" s="637"/>
      <c r="J504" s="637"/>
      <c r="K504" s="24"/>
      <c r="L504" s="24"/>
      <c r="M504" s="24"/>
      <c r="N504" s="24"/>
      <c r="O504" s="24"/>
      <c r="P504" s="24"/>
      <c r="Q504" s="24"/>
      <c r="R504" s="24"/>
      <c r="S504" s="24"/>
      <c r="T504" s="637" t="s">
        <v>119</v>
      </c>
      <c r="U504" s="637"/>
      <c r="V504" s="637"/>
      <c r="W504" s="637"/>
      <c r="X504" s="637"/>
      <c r="Y504" s="637"/>
      <c r="Z504" s="215"/>
      <c r="AA504" s="216"/>
    </row>
    <row r="505" spans="2:27" ht="11.25">
      <c r="B505" s="11"/>
      <c r="C505" s="107"/>
      <c r="D505" s="107"/>
      <c r="E505" s="107"/>
      <c r="F505" s="107"/>
      <c r="G505" s="107"/>
      <c r="H505" s="107"/>
      <c r="I505" s="107"/>
      <c r="J505" s="107"/>
      <c r="K505" s="24"/>
      <c r="L505" s="24"/>
      <c r="M505" s="24"/>
      <c r="N505" s="24"/>
      <c r="O505" s="24"/>
      <c r="P505" s="24"/>
      <c r="Q505" s="24"/>
      <c r="R505" s="24"/>
      <c r="S505" s="24"/>
      <c r="T505" s="107"/>
      <c r="U505" s="107"/>
      <c r="V505" s="107"/>
      <c r="W505" s="107"/>
      <c r="X505" s="107"/>
      <c r="Y505" s="107"/>
      <c r="Z505" s="215"/>
      <c r="AA505" s="216"/>
    </row>
    <row r="506" spans="2:27" ht="11.25">
      <c r="B506" s="11"/>
      <c r="C506" s="107"/>
      <c r="D506" s="107"/>
      <c r="E506" s="107"/>
      <c r="F506" s="107"/>
      <c r="G506" s="107"/>
      <c r="H506" s="107"/>
      <c r="I506" s="107"/>
      <c r="J506" s="107"/>
      <c r="K506" s="24"/>
      <c r="L506" s="24"/>
      <c r="M506" s="24"/>
      <c r="N506" s="24"/>
      <c r="O506" s="24"/>
      <c r="P506" s="24"/>
      <c r="Q506" s="24"/>
      <c r="R506" s="24"/>
      <c r="S506" s="24"/>
      <c r="T506" s="107"/>
      <c r="U506" s="107"/>
      <c r="V506" s="107"/>
      <c r="W506" s="107"/>
      <c r="X506" s="107"/>
      <c r="Y506" s="107"/>
      <c r="Z506" s="215"/>
      <c r="AA506" s="216"/>
    </row>
    <row r="507" spans="2:27" ht="11.25">
      <c r="B507" s="11"/>
      <c r="C507" s="107"/>
      <c r="D507" s="107"/>
      <c r="E507" s="107"/>
      <c r="F507" s="107"/>
      <c r="G507" s="107"/>
      <c r="H507" s="107"/>
      <c r="I507" s="107"/>
      <c r="J507" s="107"/>
      <c r="K507" s="24"/>
      <c r="L507" s="24"/>
      <c r="M507" s="24"/>
      <c r="N507" s="24"/>
      <c r="O507" s="24"/>
      <c r="P507" s="24"/>
      <c r="Q507" s="24"/>
      <c r="R507" s="24"/>
      <c r="S507" s="24"/>
      <c r="T507" s="107"/>
      <c r="U507" s="107"/>
      <c r="V507" s="107"/>
      <c r="W507" s="107"/>
      <c r="X507" s="107"/>
      <c r="Y507" s="107"/>
      <c r="Z507" s="215"/>
      <c r="AA507" s="216"/>
    </row>
    <row r="508" spans="2:27" ht="11.25">
      <c r="B508" s="623" t="s">
        <v>0</v>
      </c>
      <c r="C508" s="623"/>
      <c r="D508" s="623"/>
      <c r="E508" s="623"/>
      <c r="F508" s="623"/>
      <c r="G508" s="623"/>
      <c r="H508" s="623"/>
      <c r="I508" s="623"/>
      <c r="J508" s="623"/>
      <c r="K508" s="623"/>
      <c r="L508" s="623"/>
      <c r="M508" s="623"/>
      <c r="N508" s="623"/>
      <c r="O508" s="623"/>
      <c r="P508" s="623"/>
      <c r="Q508" s="623"/>
      <c r="R508" s="623"/>
      <c r="S508" s="623"/>
      <c r="T508" s="623"/>
      <c r="U508" s="623"/>
      <c r="V508" s="623"/>
      <c r="W508" s="623"/>
      <c r="X508" s="623"/>
      <c r="Y508" s="623"/>
      <c r="Z508" s="623"/>
      <c r="AA508" s="623"/>
    </row>
    <row r="509" spans="2:27" ht="11.25">
      <c r="B509" s="623" t="s">
        <v>398</v>
      </c>
      <c r="C509" s="623"/>
      <c r="D509" s="623"/>
      <c r="E509" s="623"/>
      <c r="F509" s="623"/>
      <c r="G509" s="623"/>
      <c r="H509" s="623"/>
      <c r="I509" s="623"/>
      <c r="J509" s="623"/>
      <c r="K509" s="623"/>
      <c r="L509" s="623"/>
      <c r="M509" s="623"/>
      <c r="N509" s="623"/>
      <c r="O509" s="623"/>
      <c r="P509" s="623"/>
      <c r="Q509" s="623"/>
      <c r="R509" s="623"/>
      <c r="S509" s="623"/>
      <c r="T509" s="623"/>
      <c r="U509" s="623"/>
      <c r="V509" s="623"/>
      <c r="W509" s="623"/>
      <c r="X509" s="623"/>
      <c r="Y509" s="623"/>
      <c r="Z509" s="623"/>
      <c r="AA509" s="623"/>
    </row>
    <row r="510" spans="2:27" ht="11.25">
      <c r="B510" s="623" t="s">
        <v>511</v>
      </c>
      <c r="C510" s="623"/>
      <c r="D510" s="623"/>
      <c r="E510" s="623"/>
      <c r="F510" s="623"/>
      <c r="G510" s="623"/>
      <c r="H510" s="623"/>
      <c r="I510" s="623"/>
      <c r="J510" s="623"/>
      <c r="K510" s="623"/>
      <c r="L510" s="623"/>
      <c r="M510" s="623"/>
      <c r="N510" s="623"/>
      <c r="O510" s="623"/>
      <c r="P510" s="623"/>
      <c r="Q510" s="623"/>
      <c r="R510" s="623"/>
      <c r="S510" s="623"/>
      <c r="T510" s="623"/>
      <c r="U510" s="623"/>
      <c r="V510" s="623"/>
      <c r="W510" s="623"/>
      <c r="X510" s="623"/>
      <c r="Y510" s="623"/>
      <c r="Z510" s="623"/>
      <c r="AA510" s="623"/>
    </row>
    <row r="511" spans="2:27" ht="7.5" customHeight="1">
      <c r="B511" s="9" t="s">
        <v>50</v>
      </c>
      <c r="C511" s="7"/>
      <c r="D511" s="4"/>
      <c r="E511" s="5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4"/>
      <c r="W511" s="4"/>
      <c r="X511" s="4"/>
      <c r="Y511" s="4"/>
      <c r="Z511" s="4"/>
      <c r="AA511" s="4"/>
    </row>
    <row r="512" spans="2:27" ht="11.25">
      <c r="B512" s="9" t="s">
        <v>51</v>
      </c>
      <c r="C512" s="7"/>
      <c r="D512" s="4"/>
      <c r="E512" s="5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4"/>
      <c r="W512" s="4"/>
      <c r="X512" s="4"/>
      <c r="Y512" s="4"/>
      <c r="Z512" s="4"/>
      <c r="AA512" s="4"/>
    </row>
    <row r="513" spans="2:27" ht="15.75" customHeight="1" thickBot="1">
      <c r="B513" s="80" t="s">
        <v>117</v>
      </c>
      <c r="C513" s="39"/>
      <c r="D513" s="11"/>
      <c r="E513" s="12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1"/>
      <c r="W513" s="11"/>
      <c r="X513" s="11"/>
      <c r="Y513" s="11"/>
      <c r="Z513" s="11"/>
      <c r="AA513" s="11"/>
    </row>
    <row r="514" spans="2:27" ht="11.25">
      <c r="B514" s="82"/>
      <c r="C514" s="83"/>
      <c r="D514" s="84"/>
      <c r="E514" s="61"/>
      <c r="F514" s="62"/>
      <c r="G514" s="62"/>
      <c r="H514" s="62"/>
      <c r="I514" s="62"/>
      <c r="J514" s="62"/>
      <c r="K514" s="68"/>
      <c r="L514" s="62"/>
      <c r="M514" s="62"/>
      <c r="N514" s="62"/>
      <c r="O514" s="68"/>
      <c r="P514" s="62"/>
      <c r="Q514" s="62"/>
      <c r="R514" s="62"/>
      <c r="S514" s="62"/>
      <c r="T514" s="68"/>
      <c r="U514" s="62"/>
      <c r="V514" s="63"/>
      <c r="W514" s="63"/>
      <c r="X514" s="63"/>
      <c r="Y514" s="63"/>
      <c r="Z514" s="654" t="s">
        <v>1</v>
      </c>
      <c r="AA514" s="655"/>
    </row>
    <row r="515" spans="2:27" ht="14.25" customHeight="1" thickBot="1">
      <c r="B515" s="630" t="s">
        <v>82</v>
      </c>
      <c r="C515" s="631"/>
      <c r="D515" s="632"/>
      <c r="E515" s="638" t="s">
        <v>12</v>
      </c>
      <c r="F515" s="639"/>
      <c r="G515" s="639"/>
      <c r="H515" s="639"/>
      <c r="I515" s="639"/>
      <c r="J515" s="639"/>
      <c r="K515" s="638" t="s">
        <v>13</v>
      </c>
      <c r="L515" s="639"/>
      <c r="M515" s="639"/>
      <c r="N515" s="639"/>
      <c r="O515" s="638" t="s">
        <v>14</v>
      </c>
      <c r="P515" s="639"/>
      <c r="Q515" s="639"/>
      <c r="R515" s="639"/>
      <c r="S515" s="639"/>
      <c r="T515" s="638" t="s">
        <v>15</v>
      </c>
      <c r="U515" s="639"/>
      <c r="V515" s="639"/>
      <c r="W515" s="639"/>
      <c r="X515" s="639"/>
      <c r="Y515" s="639"/>
      <c r="Z515" s="656"/>
      <c r="AA515" s="657"/>
    </row>
    <row r="516" spans="2:27" ht="12" thickBot="1">
      <c r="B516" s="64"/>
      <c r="C516" s="85"/>
      <c r="D516" s="86"/>
      <c r="E516" s="64"/>
      <c r="F516" s="65"/>
      <c r="G516" s="66"/>
      <c r="H516" s="66"/>
      <c r="I516" s="66"/>
      <c r="J516" s="66"/>
      <c r="K516" s="69"/>
      <c r="L516" s="66"/>
      <c r="M516" s="66"/>
      <c r="N516" s="66"/>
      <c r="O516" s="69"/>
      <c r="P516" s="66"/>
      <c r="Q516" s="66"/>
      <c r="R516" s="66"/>
      <c r="S516" s="66"/>
      <c r="T516" s="69"/>
      <c r="U516" s="66"/>
      <c r="V516" s="67"/>
      <c r="W516" s="67"/>
      <c r="X516" s="67"/>
      <c r="Y516" s="67"/>
      <c r="Z516" s="633" t="s">
        <v>2</v>
      </c>
      <c r="AA516" s="634"/>
    </row>
    <row r="517" spans="2:27" ht="6.75" customHeight="1">
      <c r="B517" s="87"/>
      <c r="C517" s="88"/>
      <c r="D517" s="89"/>
      <c r="E517" s="240"/>
      <c r="F517" s="276" t="s">
        <v>44</v>
      </c>
      <c r="G517" s="673" t="s">
        <v>502</v>
      </c>
      <c r="H517" s="626" t="s">
        <v>495</v>
      </c>
      <c r="I517" s="626" t="s">
        <v>449</v>
      </c>
      <c r="J517" s="628" t="s">
        <v>120</v>
      </c>
      <c r="K517" s="240"/>
      <c r="L517" s="276" t="s">
        <v>44</v>
      </c>
      <c r="M517" s="673" t="s">
        <v>502</v>
      </c>
      <c r="N517" s="241" t="s">
        <v>120</v>
      </c>
      <c r="O517" s="240"/>
      <c r="P517" s="276" t="s">
        <v>44</v>
      </c>
      <c r="Q517" s="673" t="s">
        <v>502</v>
      </c>
      <c r="R517" s="626" t="s">
        <v>495</v>
      </c>
      <c r="S517" s="241" t="s">
        <v>120</v>
      </c>
      <c r="T517" s="240"/>
      <c r="U517" s="276" t="s">
        <v>44</v>
      </c>
      <c r="V517" s="673" t="s">
        <v>502</v>
      </c>
      <c r="W517" s="626" t="s">
        <v>495</v>
      </c>
      <c r="X517" s="626" t="s">
        <v>449</v>
      </c>
      <c r="Y517" s="628" t="s">
        <v>120</v>
      </c>
      <c r="Z517" s="113" t="s">
        <v>39</v>
      </c>
      <c r="AA517" s="72" t="s">
        <v>48</v>
      </c>
    </row>
    <row r="518" spans="2:27" ht="12" thickBot="1">
      <c r="B518" s="90" t="s">
        <v>3</v>
      </c>
      <c r="C518" s="91" t="s">
        <v>4</v>
      </c>
      <c r="D518" s="92" t="s">
        <v>5</v>
      </c>
      <c r="E518" s="242" t="s">
        <v>16</v>
      </c>
      <c r="F518" s="277" t="s">
        <v>45</v>
      </c>
      <c r="G518" s="674"/>
      <c r="H518" s="627"/>
      <c r="I518" s="627"/>
      <c r="J518" s="629"/>
      <c r="K518" s="242" t="s">
        <v>16</v>
      </c>
      <c r="L518" s="277" t="s">
        <v>45</v>
      </c>
      <c r="M518" s="674"/>
      <c r="N518" s="243"/>
      <c r="O518" s="242" t="s">
        <v>16</v>
      </c>
      <c r="P518" s="277" t="s">
        <v>45</v>
      </c>
      <c r="Q518" s="674"/>
      <c r="R518" s="627"/>
      <c r="S518" s="243"/>
      <c r="T518" s="242" t="s">
        <v>16</v>
      </c>
      <c r="U518" s="277" t="s">
        <v>45</v>
      </c>
      <c r="V518" s="674"/>
      <c r="W518" s="627"/>
      <c r="X518" s="627"/>
      <c r="Y518" s="629"/>
      <c r="Z518" s="73" t="s">
        <v>40</v>
      </c>
      <c r="AA518" s="73" t="s">
        <v>49</v>
      </c>
    </row>
    <row r="519" spans="2:27" ht="16.5" customHeight="1">
      <c r="B519" s="647" t="s">
        <v>267</v>
      </c>
      <c r="C519" s="625" t="s">
        <v>268</v>
      </c>
      <c r="D519" s="115" t="s">
        <v>195</v>
      </c>
      <c r="E519" s="60">
        <f>SUM(F519:J519)</f>
        <v>466408.6</v>
      </c>
      <c r="F519" s="235">
        <v>466408.6</v>
      </c>
      <c r="G519" s="119">
        <v>0</v>
      </c>
      <c r="H519" s="119">
        <v>0</v>
      </c>
      <c r="I519" s="119">
        <v>0</v>
      </c>
      <c r="J519" s="119">
        <v>0</v>
      </c>
      <c r="K519" s="56"/>
      <c r="L519" s="18"/>
      <c r="M519" s="119"/>
      <c r="N519" s="119"/>
      <c r="O519" s="56">
        <f>SUM(P519:S519)</f>
        <v>692.12</v>
      </c>
      <c r="P519" s="18">
        <v>692.12</v>
      </c>
      <c r="Q519" s="18"/>
      <c r="R519" s="18"/>
      <c r="S519" s="18"/>
      <c r="T519" s="395">
        <f>SUM(U519:Y519)</f>
        <v>467100.72</v>
      </c>
      <c r="U519" s="235">
        <f>SUM(F519+P519)</f>
        <v>467100.72</v>
      </c>
      <c r="V519" s="130">
        <f>SUM(G519)</f>
        <v>0</v>
      </c>
      <c r="W519" s="119">
        <v>0</v>
      </c>
      <c r="X519" s="119">
        <v>0</v>
      </c>
      <c r="Y519" s="130">
        <f>SUM(J519)</f>
        <v>0</v>
      </c>
      <c r="Z519" s="336" t="s">
        <v>46</v>
      </c>
      <c r="AA519" s="622" t="s">
        <v>43</v>
      </c>
    </row>
    <row r="520" spans="2:27" ht="18.75" customHeight="1">
      <c r="B520" s="647"/>
      <c r="C520" s="625"/>
      <c r="D520" s="115" t="s">
        <v>61</v>
      </c>
      <c r="E520" s="56"/>
      <c r="F520" s="18"/>
      <c r="G520" s="18"/>
      <c r="H520" s="18"/>
      <c r="I520" s="18"/>
      <c r="J520" s="18"/>
      <c r="K520" s="57"/>
      <c r="L520" s="18"/>
      <c r="M520" s="18"/>
      <c r="N520" s="18"/>
      <c r="O520" s="56"/>
      <c r="P520" s="18"/>
      <c r="Q520" s="18"/>
      <c r="R520" s="18"/>
      <c r="S520" s="18"/>
      <c r="T520" s="56"/>
      <c r="U520" s="18"/>
      <c r="V520" s="30"/>
      <c r="W520" s="30"/>
      <c r="X520" s="30"/>
      <c r="Y520" s="30"/>
      <c r="Z520" s="336"/>
      <c r="AA520" s="622"/>
    </row>
    <row r="521" spans="2:27" ht="9" customHeight="1">
      <c r="B521" s="647" t="s">
        <v>269</v>
      </c>
      <c r="C521" s="625" t="s">
        <v>270</v>
      </c>
      <c r="D521" s="105" t="s">
        <v>271</v>
      </c>
      <c r="E521" s="60">
        <f>SUM(F521:J521)</f>
        <v>390939.47</v>
      </c>
      <c r="F521" s="235">
        <v>390939.47</v>
      </c>
      <c r="G521" s="119">
        <v>0</v>
      </c>
      <c r="H521" s="119">
        <v>0</v>
      </c>
      <c r="I521" s="119">
        <v>0</v>
      </c>
      <c r="J521" s="119">
        <v>0</v>
      </c>
      <c r="K521" s="56"/>
      <c r="L521" s="18"/>
      <c r="M521" s="119"/>
      <c r="N521" s="119"/>
      <c r="O521" s="56"/>
      <c r="P521" s="18"/>
      <c r="Q521" s="18"/>
      <c r="R521" s="18"/>
      <c r="S521" s="18"/>
      <c r="T521" s="395">
        <f>SUM(U521:Y521)</f>
        <v>390939.47</v>
      </c>
      <c r="U521" s="235">
        <f>SUM(F521-L521)</f>
        <v>390939.47</v>
      </c>
      <c r="V521" s="130">
        <f>SUM(G521)</f>
        <v>0</v>
      </c>
      <c r="W521" s="119">
        <v>0</v>
      </c>
      <c r="X521" s="119">
        <v>0</v>
      </c>
      <c r="Y521" s="130">
        <f>SUM(J521)</f>
        <v>0</v>
      </c>
      <c r="Z521" s="336" t="s">
        <v>46</v>
      </c>
      <c r="AA521" s="622" t="s">
        <v>43</v>
      </c>
    </row>
    <row r="522" spans="2:27" ht="22.5" customHeight="1">
      <c r="B522" s="647"/>
      <c r="C522" s="625"/>
      <c r="D522" s="165" t="s">
        <v>31</v>
      </c>
      <c r="E522" s="56"/>
      <c r="F522" s="18"/>
      <c r="G522" s="18"/>
      <c r="H522" s="18"/>
      <c r="I522" s="18"/>
      <c r="J522" s="18"/>
      <c r="K522" s="57"/>
      <c r="L522" s="18"/>
      <c r="M522" s="18"/>
      <c r="N522" s="18"/>
      <c r="O522" s="56"/>
      <c r="P522" s="18"/>
      <c r="Q522" s="18"/>
      <c r="R522" s="18"/>
      <c r="S522" s="18"/>
      <c r="T522" s="56"/>
      <c r="U522" s="18"/>
      <c r="V522" s="30"/>
      <c r="W522" s="30"/>
      <c r="X522" s="30"/>
      <c r="Y522" s="30"/>
      <c r="Z522" s="336"/>
      <c r="AA522" s="622"/>
    </row>
    <row r="523" spans="2:27" ht="15.75" customHeight="1">
      <c r="B523" s="237" t="s">
        <v>272</v>
      </c>
      <c r="C523" s="301"/>
      <c r="D523" s="304"/>
      <c r="E523" s="56"/>
      <c r="F523" s="18"/>
      <c r="G523" s="18"/>
      <c r="H523" s="18"/>
      <c r="I523" s="18"/>
      <c r="J523" s="18"/>
      <c r="K523" s="57"/>
      <c r="L523" s="18"/>
      <c r="M523" s="18"/>
      <c r="N523" s="18"/>
      <c r="O523" s="56"/>
      <c r="P523" s="18"/>
      <c r="Q523" s="18"/>
      <c r="R523" s="18"/>
      <c r="S523" s="18"/>
      <c r="T523" s="56"/>
      <c r="U523" s="18"/>
      <c r="V523" s="30"/>
      <c r="W523" s="30"/>
      <c r="X523" s="30"/>
      <c r="Y523" s="30"/>
      <c r="Z523" s="336"/>
      <c r="AA523" s="337"/>
    </row>
    <row r="524" spans="2:27" ht="15.75" customHeight="1">
      <c r="B524" s="201"/>
      <c r="C524" s="211" t="s">
        <v>37</v>
      </c>
      <c r="D524" s="165"/>
      <c r="E524" s="52"/>
      <c r="F524" s="19"/>
      <c r="G524" s="48"/>
      <c r="H524" s="48"/>
      <c r="I524" s="48"/>
      <c r="J524" s="48"/>
      <c r="K524" s="57"/>
      <c r="L524" s="21"/>
      <c r="M524" s="21"/>
      <c r="N524" s="21"/>
      <c r="O524" s="56"/>
      <c r="P524" s="18"/>
      <c r="Q524" s="18"/>
      <c r="R524" s="18"/>
      <c r="S524" s="18"/>
      <c r="T524" s="329"/>
      <c r="U524" s="236"/>
      <c r="V524" s="119"/>
      <c r="W524" s="119"/>
      <c r="X524" s="119"/>
      <c r="Y524" s="119"/>
      <c r="Z524" s="336"/>
      <c r="AA524" s="337"/>
    </row>
    <row r="525" spans="2:27" ht="9" customHeight="1">
      <c r="B525" s="647" t="s">
        <v>273</v>
      </c>
      <c r="C525" s="625" t="s">
        <v>274</v>
      </c>
      <c r="D525" s="99" t="s">
        <v>275</v>
      </c>
      <c r="E525" s="60">
        <f>SUM(F525:J525)</f>
        <v>370000</v>
      </c>
      <c r="F525" s="235">
        <v>370000</v>
      </c>
      <c r="G525" s="119">
        <v>0</v>
      </c>
      <c r="H525" s="119">
        <v>0</v>
      </c>
      <c r="I525" s="119">
        <v>0</v>
      </c>
      <c r="J525" s="119">
        <v>0</v>
      </c>
      <c r="K525" s="56">
        <f>SUM(L525:N525)</f>
        <v>17513.32</v>
      </c>
      <c r="L525" s="18">
        <v>17513.32</v>
      </c>
      <c r="M525" s="119"/>
      <c r="N525" s="119"/>
      <c r="O525" s="56"/>
      <c r="P525" s="114"/>
      <c r="Q525" s="18"/>
      <c r="R525" s="597"/>
      <c r="S525" s="116"/>
      <c r="T525" s="391">
        <f>SUM(U525:Y525)</f>
        <v>352486.68</v>
      </c>
      <c r="U525" s="235">
        <f>SUM(F525-L525)</f>
        <v>352486.68</v>
      </c>
      <c r="V525" s="130">
        <f>SUM(G525)</f>
        <v>0</v>
      </c>
      <c r="W525" s="119">
        <v>0</v>
      </c>
      <c r="X525" s="119">
        <v>0</v>
      </c>
      <c r="Y525" s="130">
        <f>SUM(J525)</f>
        <v>0</v>
      </c>
      <c r="Z525" s="336" t="s">
        <v>46</v>
      </c>
      <c r="AA525" s="622" t="s">
        <v>43</v>
      </c>
    </row>
    <row r="526" spans="2:27" ht="15.75" customHeight="1">
      <c r="B526" s="647"/>
      <c r="C526" s="625"/>
      <c r="D526" s="165" t="s">
        <v>30</v>
      </c>
      <c r="E526" s="56"/>
      <c r="F526" s="18"/>
      <c r="G526" s="18"/>
      <c r="H526" s="18"/>
      <c r="I526" s="18"/>
      <c r="J526" s="18"/>
      <c r="K526" s="57"/>
      <c r="L526" s="18"/>
      <c r="M526" s="18"/>
      <c r="N526" s="18"/>
      <c r="O526" s="56"/>
      <c r="P526" s="18"/>
      <c r="Q526" s="18"/>
      <c r="R526" s="18"/>
      <c r="S526" s="18"/>
      <c r="T526" s="56"/>
      <c r="U526" s="18"/>
      <c r="V526" s="30"/>
      <c r="W526" s="30"/>
      <c r="X526" s="30"/>
      <c r="Y526" s="30"/>
      <c r="Z526" s="336"/>
      <c r="AA526" s="622"/>
    </row>
    <row r="527" spans="2:27" ht="18" customHeight="1">
      <c r="B527" s="647" t="s">
        <v>276</v>
      </c>
      <c r="C527" s="625" t="s">
        <v>277</v>
      </c>
      <c r="D527" s="115" t="s">
        <v>278</v>
      </c>
      <c r="E527" s="60">
        <f>SUM(F527:J527)</f>
        <v>444504.11</v>
      </c>
      <c r="F527" s="235">
        <v>444504.11</v>
      </c>
      <c r="G527" s="119">
        <v>0</v>
      </c>
      <c r="H527" s="119">
        <v>0</v>
      </c>
      <c r="I527" s="119">
        <v>0</v>
      </c>
      <c r="J527" s="119">
        <v>0</v>
      </c>
      <c r="K527" s="56"/>
      <c r="L527" s="18"/>
      <c r="M527" s="18"/>
      <c r="N527" s="18"/>
      <c r="O527" s="56"/>
      <c r="P527" s="18"/>
      <c r="Q527" s="119"/>
      <c r="R527" s="119"/>
      <c r="S527" s="119"/>
      <c r="T527" s="395">
        <f>SUM(U527:Y527)</f>
        <v>444504.11</v>
      </c>
      <c r="U527" s="235">
        <f>SUM(F527-L527)</f>
        <v>444504.11</v>
      </c>
      <c r="V527" s="130">
        <f>SUM(G527)</f>
        <v>0</v>
      </c>
      <c r="W527" s="119">
        <v>0</v>
      </c>
      <c r="X527" s="119">
        <v>0</v>
      </c>
      <c r="Y527" s="130">
        <f>SUM(J527)</f>
        <v>0</v>
      </c>
      <c r="Z527" s="336" t="s">
        <v>46</v>
      </c>
      <c r="AA527" s="622" t="s">
        <v>43</v>
      </c>
    </row>
    <row r="528" spans="2:27" ht="16.5" customHeight="1">
      <c r="B528" s="647"/>
      <c r="C528" s="625"/>
      <c r="D528" s="165" t="s">
        <v>279</v>
      </c>
      <c r="E528" s="56"/>
      <c r="F528" s="18"/>
      <c r="G528" s="18"/>
      <c r="H528" s="18"/>
      <c r="I528" s="18"/>
      <c r="J528" s="18"/>
      <c r="K528" s="57"/>
      <c r="L528" s="18"/>
      <c r="M528" s="18"/>
      <c r="N528" s="18"/>
      <c r="O528" s="56"/>
      <c r="P528" s="18"/>
      <c r="Q528" s="18"/>
      <c r="R528" s="18"/>
      <c r="S528" s="18"/>
      <c r="T528" s="56"/>
      <c r="U528" s="18"/>
      <c r="V528" s="30"/>
      <c r="W528" s="30"/>
      <c r="X528" s="30"/>
      <c r="Y528" s="30"/>
      <c r="Z528" s="336"/>
      <c r="AA528" s="622"/>
    </row>
    <row r="529" spans="2:27" ht="12.75" customHeight="1">
      <c r="B529" s="644" t="s">
        <v>280</v>
      </c>
      <c r="C529" s="645"/>
      <c r="D529" s="646"/>
      <c r="E529" s="56"/>
      <c r="F529" s="18"/>
      <c r="G529" s="18"/>
      <c r="H529" s="18"/>
      <c r="I529" s="18"/>
      <c r="J529" s="18"/>
      <c r="K529" s="57"/>
      <c r="L529" s="18"/>
      <c r="M529" s="18"/>
      <c r="N529" s="18"/>
      <c r="O529" s="56"/>
      <c r="P529" s="18"/>
      <c r="Q529" s="18"/>
      <c r="R529" s="18"/>
      <c r="S529" s="18"/>
      <c r="T529" s="56"/>
      <c r="U529" s="18"/>
      <c r="V529" s="30"/>
      <c r="W529" s="30"/>
      <c r="X529" s="30"/>
      <c r="Y529" s="30"/>
      <c r="Z529" s="336"/>
      <c r="AA529" s="337"/>
    </row>
    <row r="530" spans="2:27" ht="14.25" customHeight="1">
      <c r="B530" s="106"/>
      <c r="C530" s="211" t="s">
        <v>84</v>
      </c>
      <c r="D530" s="115"/>
      <c r="E530" s="56"/>
      <c r="F530" s="18"/>
      <c r="G530" s="119"/>
      <c r="H530" s="119"/>
      <c r="I530" s="119"/>
      <c r="J530" s="119"/>
      <c r="K530" s="57"/>
      <c r="L530" s="21"/>
      <c r="M530" s="21"/>
      <c r="N530" s="21"/>
      <c r="O530" s="56"/>
      <c r="P530" s="18"/>
      <c r="Q530" s="18"/>
      <c r="R530" s="18"/>
      <c r="S530" s="18"/>
      <c r="T530" s="329"/>
      <c r="U530" s="236"/>
      <c r="V530" s="119"/>
      <c r="W530" s="119"/>
      <c r="X530" s="119"/>
      <c r="Y530" s="119"/>
      <c r="Z530" s="336"/>
      <c r="AA530" s="337"/>
    </row>
    <row r="531" spans="2:27" ht="18" customHeight="1">
      <c r="B531" s="647" t="s">
        <v>281</v>
      </c>
      <c r="C531" s="625" t="s">
        <v>282</v>
      </c>
      <c r="D531" s="115" t="s">
        <v>143</v>
      </c>
      <c r="E531" s="60">
        <f>SUM(F531:J531)</f>
        <v>38350.9</v>
      </c>
      <c r="F531" s="235">
        <v>38350.9</v>
      </c>
      <c r="G531" s="119">
        <v>0</v>
      </c>
      <c r="H531" s="119">
        <v>0</v>
      </c>
      <c r="I531" s="119">
        <v>0</v>
      </c>
      <c r="J531" s="119">
        <v>0</v>
      </c>
      <c r="K531" s="56">
        <f>SUM(L531:N531)</f>
        <v>15.99</v>
      </c>
      <c r="L531" s="18">
        <v>15.99</v>
      </c>
      <c r="M531" s="119"/>
      <c r="N531" s="119"/>
      <c r="O531" s="56"/>
      <c r="P531" s="114"/>
      <c r="Q531" s="18"/>
      <c r="R531" s="597"/>
      <c r="S531" s="116"/>
      <c r="T531" s="391">
        <f>SUM(U531:Y531)</f>
        <v>38334.91</v>
      </c>
      <c r="U531" s="235">
        <f>SUM(F531-L531)</f>
        <v>38334.91</v>
      </c>
      <c r="V531" s="130">
        <f>SUM(G531)</f>
        <v>0</v>
      </c>
      <c r="W531" s="119">
        <v>0</v>
      </c>
      <c r="X531" s="119">
        <v>0</v>
      </c>
      <c r="Y531" s="130">
        <f>SUM(J531)</f>
        <v>0</v>
      </c>
      <c r="Z531" s="336" t="s">
        <v>46</v>
      </c>
      <c r="AA531" s="622" t="s">
        <v>43</v>
      </c>
    </row>
    <row r="532" spans="2:27" ht="8.25" customHeight="1">
      <c r="B532" s="647"/>
      <c r="C532" s="625"/>
      <c r="D532" s="115" t="s">
        <v>61</v>
      </c>
      <c r="E532" s="56"/>
      <c r="F532" s="18"/>
      <c r="G532" s="18"/>
      <c r="H532" s="18"/>
      <c r="I532" s="18"/>
      <c r="J532" s="18"/>
      <c r="K532" s="57"/>
      <c r="L532" s="18"/>
      <c r="M532" s="18"/>
      <c r="N532" s="18"/>
      <c r="O532" s="56"/>
      <c r="P532" s="18"/>
      <c r="Q532" s="18"/>
      <c r="R532" s="18"/>
      <c r="S532" s="18"/>
      <c r="T532" s="56"/>
      <c r="U532" s="18"/>
      <c r="V532" s="30"/>
      <c r="W532" s="30"/>
      <c r="X532" s="30"/>
      <c r="Y532" s="30"/>
      <c r="Z532" s="336"/>
      <c r="AA532" s="622"/>
    </row>
    <row r="533" spans="2:27" ht="15" customHeight="1">
      <c r="B533" s="644" t="s">
        <v>283</v>
      </c>
      <c r="C533" s="645"/>
      <c r="D533" s="646"/>
      <c r="E533" s="56"/>
      <c r="F533" s="18"/>
      <c r="G533" s="119"/>
      <c r="H533" s="119"/>
      <c r="I533" s="119"/>
      <c r="J533" s="119"/>
      <c r="K533" s="57"/>
      <c r="L533" s="21"/>
      <c r="M533" s="21"/>
      <c r="N533" s="21"/>
      <c r="O533" s="56"/>
      <c r="P533" s="18"/>
      <c r="Q533" s="18"/>
      <c r="R533" s="18"/>
      <c r="S533" s="18"/>
      <c r="T533" s="329"/>
      <c r="U533" s="236"/>
      <c r="V533" s="119"/>
      <c r="W533" s="119"/>
      <c r="X533" s="119"/>
      <c r="Y533" s="119"/>
      <c r="Z533" s="336"/>
      <c r="AA533" s="337"/>
    </row>
    <row r="534" spans="2:27" ht="15" customHeight="1">
      <c r="B534" s="95"/>
      <c r="C534" s="211" t="s">
        <v>84</v>
      </c>
      <c r="D534" s="115"/>
      <c r="E534" s="56"/>
      <c r="F534" s="18"/>
      <c r="G534" s="18"/>
      <c r="H534" s="18"/>
      <c r="I534" s="18"/>
      <c r="J534" s="18"/>
      <c r="K534" s="57"/>
      <c r="L534" s="18"/>
      <c r="M534" s="18"/>
      <c r="N534" s="18"/>
      <c r="O534" s="56"/>
      <c r="P534" s="18"/>
      <c r="Q534" s="18"/>
      <c r="R534" s="18"/>
      <c r="S534" s="18"/>
      <c r="T534" s="56"/>
      <c r="U534" s="18"/>
      <c r="V534" s="30"/>
      <c r="W534" s="30"/>
      <c r="X534" s="30"/>
      <c r="Y534" s="30"/>
      <c r="Z534" s="336"/>
      <c r="AA534" s="337"/>
    </row>
    <row r="535" spans="2:27" ht="11.25">
      <c r="B535" s="647" t="s">
        <v>284</v>
      </c>
      <c r="C535" s="625" t="s">
        <v>285</v>
      </c>
      <c r="D535" s="115" t="s">
        <v>143</v>
      </c>
      <c r="E535" s="60">
        <f>SUM(F535:J535)</f>
        <v>417238.52</v>
      </c>
      <c r="F535" s="235">
        <v>417238.52</v>
      </c>
      <c r="G535" s="119">
        <v>0</v>
      </c>
      <c r="H535" s="119">
        <v>0</v>
      </c>
      <c r="I535" s="119">
        <v>0</v>
      </c>
      <c r="J535" s="119">
        <v>0</v>
      </c>
      <c r="K535" s="56">
        <f>SUM(L535:N535)</f>
        <v>19202.68</v>
      </c>
      <c r="L535" s="18">
        <v>19202.68</v>
      </c>
      <c r="M535" s="119"/>
      <c r="N535" s="119"/>
      <c r="O535" s="56"/>
      <c r="P535" s="114"/>
      <c r="Q535" s="18"/>
      <c r="R535" s="597"/>
      <c r="S535" s="116"/>
      <c r="T535" s="391">
        <f>SUM(U535:Y535)</f>
        <v>398035.84</v>
      </c>
      <c r="U535" s="235">
        <f>SUM(F535-L535)</f>
        <v>398035.84</v>
      </c>
      <c r="V535" s="130">
        <f>SUM(G535)</f>
        <v>0</v>
      </c>
      <c r="W535" s="119">
        <v>0</v>
      </c>
      <c r="X535" s="119">
        <v>0</v>
      </c>
      <c r="Y535" s="130">
        <f>SUM(J535)</f>
        <v>0</v>
      </c>
      <c r="Z535" s="336" t="s">
        <v>46</v>
      </c>
      <c r="AA535" s="622" t="s">
        <v>43</v>
      </c>
    </row>
    <row r="536" spans="2:27" ht="15.75" customHeight="1">
      <c r="B536" s="647"/>
      <c r="C536" s="625"/>
      <c r="D536" s="115" t="s">
        <v>61</v>
      </c>
      <c r="E536" s="56"/>
      <c r="F536" s="18"/>
      <c r="G536" s="119"/>
      <c r="H536" s="119"/>
      <c r="I536" s="119"/>
      <c r="J536" s="119"/>
      <c r="K536" s="57"/>
      <c r="L536" s="21"/>
      <c r="M536" s="21"/>
      <c r="N536" s="21"/>
      <c r="O536" s="56"/>
      <c r="P536" s="18"/>
      <c r="Q536" s="18"/>
      <c r="R536" s="18"/>
      <c r="S536" s="18"/>
      <c r="T536" s="329"/>
      <c r="U536" s="236"/>
      <c r="V536" s="119"/>
      <c r="W536" s="119"/>
      <c r="X536" s="119"/>
      <c r="Y536" s="119"/>
      <c r="Z536" s="336"/>
      <c r="AA536" s="622"/>
    </row>
    <row r="537" spans="2:27" ht="11.25">
      <c r="B537" s="647" t="s">
        <v>286</v>
      </c>
      <c r="C537" s="625" t="s">
        <v>287</v>
      </c>
      <c r="D537" s="115" t="s">
        <v>29</v>
      </c>
      <c r="E537" s="60">
        <f>SUM(F537:J537)</f>
        <v>362227.76</v>
      </c>
      <c r="F537" s="235">
        <v>362227.76</v>
      </c>
      <c r="G537" s="119">
        <v>0</v>
      </c>
      <c r="H537" s="119">
        <v>0</v>
      </c>
      <c r="I537" s="119">
        <v>0</v>
      </c>
      <c r="J537" s="119">
        <v>0</v>
      </c>
      <c r="K537" s="56">
        <f>SUM(L537:N537)</f>
        <v>60.87</v>
      </c>
      <c r="L537" s="18">
        <v>60.87</v>
      </c>
      <c r="M537" s="119"/>
      <c r="N537" s="119"/>
      <c r="O537" s="56"/>
      <c r="P537" s="114"/>
      <c r="Q537" s="18"/>
      <c r="R537" s="597"/>
      <c r="S537" s="116"/>
      <c r="T537" s="391">
        <f>SUM(U537:Y537)</f>
        <v>362166.89</v>
      </c>
      <c r="U537" s="235">
        <f>SUM(F537-L537)</f>
        <v>362166.89</v>
      </c>
      <c r="V537" s="130">
        <f>SUM(G537)</f>
        <v>0</v>
      </c>
      <c r="W537" s="119">
        <v>0</v>
      </c>
      <c r="X537" s="119">
        <v>0</v>
      </c>
      <c r="Y537" s="130">
        <f>SUM(J537)</f>
        <v>0</v>
      </c>
      <c r="Z537" s="336" t="s">
        <v>46</v>
      </c>
      <c r="AA537" s="622" t="s">
        <v>43</v>
      </c>
    </row>
    <row r="538" spans="2:27" ht="18.75" customHeight="1">
      <c r="B538" s="647"/>
      <c r="C538" s="625"/>
      <c r="D538" s="115" t="s">
        <v>279</v>
      </c>
      <c r="E538" s="56"/>
      <c r="F538" s="18"/>
      <c r="G538" s="119"/>
      <c r="H538" s="119"/>
      <c r="I538" s="119"/>
      <c r="J538" s="119"/>
      <c r="K538" s="57"/>
      <c r="L538" s="21"/>
      <c r="M538" s="21"/>
      <c r="N538" s="21"/>
      <c r="O538" s="56"/>
      <c r="P538" s="18"/>
      <c r="Q538" s="18"/>
      <c r="R538" s="18"/>
      <c r="S538" s="18"/>
      <c r="T538" s="329"/>
      <c r="U538" s="236"/>
      <c r="V538" s="119"/>
      <c r="W538" s="119"/>
      <c r="X538" s="119"/>
      <c r="Y538" s="119"/>
      <c r="Z538" s="336"/>
      <c r="AA538" s="622"/>
    </row>
    <row r="539" spans="2:27" ht="11.25">
      <c r="B539" s="647" t="s">
        <v>288</v>
      </c>
      <c r="C539" s="625" t="s">
        <v>289</v>
      </c>
      <c r="D539" s="115" t="s">
        <v>290</v>
      </c>
      <c r="E539" s="60">
        <f>SUM(F539:J539)</f>
        <v>248900.12</v>
      </c>
      <c r="F539" s="235">
        <v>248900.12</v>
      </c>
      <c r="G539" s="119">
        <v>0</v>
      </c>
      <c r="H539" s="119">
        <v>0</v>
      </c>
      <c r="I539" s="119">
        <v>0</v>
      </c>
      <c r="J539" s="119">
        <v>0</v>
      </c>
      <c r="K539" s="56"/>
      <c r="L539" s="18"/>
      <c r="M539" s="18"/>
      <c r="N539" s="18"/>
      <c r="O539" s="56"/>
      <c r="P539" s="18"/>
      <c r="Q539" s="119"/>
      <c r="R539" s="119"/>
      <c r="S539" s="119"/>
      <c r="T539" s="395">
        <f>SUM(U539:Y539)</f>
        <v>248900.12</v>
      </c>
      <c r="U539" s="235">
        <f>SUM(F539-L539)</f>
        <v>248900.12</v>
      </c>
      <c r="V539" s="130">
        <f>SUM(G539)</f>
        <v>0</v>
      </c>
      <c r="W539" s="119">
        <v>0</v>
      </c>
      <c r="X539" s="119">
        <v>0</v>
      </c>
      <c r="Y539" s="130">
        <f>SUM(J539)</f>
        <v>0</v>
      </c>
      <c r="Z539" s="336" t="s">
        <v>46</v>
      </c>
      <c r="AA539" s="622" t="s">
        <v>43</v>
      </c>
    </row>
    <row r="540" spans="2:27" ht="14.25" customHeight="1">
      <c r="B540" s="647"/>
      <c r="C540" s="625"/>
      <c r="D540" s="115" t="s">
        <v>61</v>
      </c>
      <c r="E540" s="52"/>
      <c r="F540" s="19"/>
      <c r="G540" s="48"/>
      <c r="H540" s="48"/>
      <c r="I540" s="48"/>
      <c r="J540" s="48"/>
      <c r="K540" s="57"/>
      <c r="L540" s="21"/>
      <c r="M540" s="21"/>
      <c r="N540" s="21"/>
      <c r="O540" s="56"/>
      <c r="P540" s="18"/>
      <c r="Q540" s="18"/>
      <c r="R540" s="597"/>
      <c r="S540" s="116"/>
      <c r="T540" s="329"/>
      <c r="U540" s="236"/>
      <c r="V540" s="119"/>
      <c r="W540" s="119"/>
      <c r="X540" s="119"/>
      <c r="Y540" s="119"/>
      <c r="Z540" s="336"/>
      <c r="AA540" s="622"/>
    </row>
    <row r="541" spans="2:27" ht="12.75" customHeight="1">
      <c r="B541" s="305" t="s">
        <v>291</v>
      </c>
      <c r="C541" s="151"/>
      <c r="D541" s="306"/>
      <c r="E541" s="52"/>
      <c r="F541" s="19"/>
      <c r="G541" s="48"/>
      <c r="H541" s="48"/>
      <c r="I541" s="48"/>
      <c r="J541" s="48"/>
      <c r="K541" s="57"/>
      <c r="L541" s="21"/>
      <c r="M541" s="21"/>
      <c r="N541" s="21"/>
      <c r="O541" s="56"/>
      <c r="P541" s="18"/>
      <c r="Q541" s="18"/>
      <c r="R541" s="18"/>
      <c r="S541" s="18"/>
      <c r="T541" s="329"/>
      <c r="U541" s="236"/>
      <c r="V541" s="119"/>
      <c r="W541" s="119"/>
      <c r="X541" s="119"/>
      <c r="Y541" s="119"/>
      <c r="Z541" s="336"/>
      <c r="AA541" s="337"/>
    </row>
    <row r="542" spans="2:27" ht="15.75" customHeight="1">
      <c r="B542" s="106"/>
      <c r="C542" s="453" t="s">
        <v>84</v>
      </c>
      <c r="D542" s="115"/>
      <c r="E542" s="56"/>
      <c r="F542" s="18"/>
      <c r="G542" s="18"/>
      <c r="H542" s="18"/>
      <c r="I542" s="18"/>
      <c r="J542" s="18"/>
      <c r="K542" s="57"/>
      <c r="L542" s="18"/>
      <c r="M542" s="18"/>
      <c r="N542" s="18"/>
      <c r="O542" s="56"/>
      <c r="P542" s="18"/>
      <c r="Q542" s="18"/>
      <c r="R542" s="18"/>
      <c r="S542" s="18"/>
      <c r="T542" s="56"/>
      <c r="U542" s="18"/>
      <c r="V542" s="30"/>
      <c r="W542" s="30"/>
      <c r="X542" s="30"/>
      <c r="Y542" s="30"/>
      <c r="Z542" s="336"/>
      <c r="AA542" s="337"/>
    </row>
    <row r="543" spans="2:27" ht="11.25">
      <c r="B543" s="647" t="s">
        <v>292</v>
      </c>
      <c r="C543" s="625" t="s">
        <v>293</v>
      </c>
      <c r="D543" s="115" t="s">
        <v>294</v>
      </c>
      <c r="E543" s="60">
        <f>SUM(F543:J543)</f>
        <v>351468.06</v>
      </c>
      <c r="F543" s="235">
        <v>351468.06</v>
      </c>
      <c r="G543" s="119">
        <v>0</v>
      </c>
      <c r="H543" s="119">
        <v>0</v>
      </c>
      <c r="I543" s="119">
        <v>0</v>
      </c>
      <c r="J543" s="119">
        <v>0</v>
      </c>
      <c r="K543" s="56"/>
      <c r="L543" s="18"/>
      <c r="M543" s="119"/>
      <c r="N543" s="119"/>
      <c r="O543" s="56">
        <f>SUM(P543:S543)</f>
        <v>40600</v>
      </c>
      <c r="P543" s="18">
        <v>30600</v>
      </c>
      <c r="Q543" s="18"/>
      <c r="R543" s="18">
        <v>10000</v>
      </c>
      <c r="S543" s="18"/>
      <c r="T543" s="60">
        <f>SUM(U543:Y543)</f>
        <v>392068.06</v>
      </c>
      <c r="U543" s="22">
        <f>SUM(F543+P543)</f>
        <v>382068.06</v>
      </c>
      <c r="V543" s="130">
        <f>SUM(G543)</f>
        <v>0</v>
      </c>
      <c r="W543" s="236">
        <f>SUM(H543+R543)</f>
        <v>10000</v>
      </c>
      <c r="X543" s="119">
        <v>0</v>
      </c>
      <c r="Y543" s="130">
        <f>SUM(J543)</f>
        <v>0</v>
      </c>
      <c r="Z543" s="336" t="s">
        <v>46</v>
      </c>
      <c r="AA543" s="622" t="s">
        <v>43</v>
      </c>
    </row>
    <row r="544" spans="2:27" ht="11.25">
      <c r="B544" s="647"/>
      <c r="C544" s="625"/>
      <c r="D544" s="165" t="s">
        <v>24</v>
      </c>
      <c r="E544" s="60"/>
      <c r="F544" s="235"/>
      <c r="G544" s="119"/>
      <c r="H544" s="119"/>
      <c r="I544" s="119"/>
      <c r="J544" s="119"/>
      <c r="K544" s="56"/>
      <c r="L544" s="18"/>
      <c r="M544" s="119"/>
      <c r="N544" s="119"/>
      <c r="O544" s="56"/>
      <c r="P544" s="18"/>
      <c r="Q544" s="18"/>
      <c r="R544" s="18"/>
      <c r="S544" s="18"/>
      <c r="T544" s="60"/>
      <c r="U544" s="22"/>
      <c r="V544" s="130"/>
      <c r="W544" s="235"/>
      <c r="X544" s="130"/>
      <c r="Y544" s="130"/>
      <c r="Z544" s="336"/>
      <c r="AA544" s="622"/>
    </row>
    <row r="545" spans="2:27" ht="12" thickBot="1">
      <c r="B545" s="665"/>
      <c r="C545" s="653"/>
      <c r="D545" s="298"/>
      <c r="E545" s="56"/>
      <c r="F545" s="18"/>
      <c r="G545" s="18"/>
      <c r="H545" s="18"/>
      <c r="I545" s="18"/>
      <c r="J545" s="18"/>
      <c r="K545" s="57"/>
      <c r="L545" s="18"/>
      <c r="M545" s="18"/>
      <c r="N545" s="18"/>
      <c r="O545" s="56"/>
      <c r="P545" s="18"/>
      <c r="Q545" s="18"/>
      <c r="R545" s="18"/>
      <c r="S545" s="18"/>
      <c r="T545" s="56"/>
      <c r="U545" s="18"/>
      <c r="V545" s="30"/>
      <c r="W545" s="295"/>
      <c r="X545" s="30"/>
      <c r="Y545" s="30"/>
      <c r="Z545" s="396"/>
      <c r="AA545" s="652"/>
    </row>
    <row r="546" spans="2:27" ht="11.25">
      <c r="B546" s="11"/>
      <c r="C546" s="41" t="s">
        <v>7</v>
      </c>
      <c r="D546" s="11"/>
      <c r="E546" s="351">
        <f>SUM(E519:E545)</f>
        <v>3090037.5399999996</v>
      </c>
      <c r="F546" s="349">
        <f>SUM(F519:F545)</f>
        <v>3090037.5399999996</v>
      </c>
      <c r="G546" s="334">
        <f>SUM(G541:G545)</f>
        <v>0</v>
      </c>
      <c r="H546" s="334">
        <f>SUM(H541:H545)</f>
        <v>0</v>
      </c>
      <c r="I546" s="334">
        <f>SUM(I541:I545)</f>
        <v>0</v>
      </c>
      <c r="J546" s="334">
        <f>SUM(J541:J545)</f>
        <v>0</v>
      </c>
      <c r="K546" s="565">
        <f>SUM(K519:K545)</f>
        <v>36792.86000000001</v>
      </c>
      <c r="L546" s="333">
        <f>SUM(L519:L545)</f>
        <v>36792.86000000001</v>
      </c>
      <c r="M546" s="334">
        <f>SUM(M541:M545)</f>
        <v>0</v>
      </c>
      <c r="N546" s="334">
        <f>SUM(N541:N545)</f>
        <v>0</v>
      </c>
      <c r="O546" s="582">
        <f>SUM(O519:O545)</f>
        <v>41292.12</v>
      </c>
      <c r="P546" s="583">
        <f>SUM(P519:P545)</f>
        <v>31292.12</v>
      </c>
      <c r="Q546" s="334">
        <f>SUM(Q541:Q545)</f>
        <v>0</v>
      </c>
      <c r="R546" s="333">
        <f>SUM(R541:R545)</f>
        <v>10000</v>
      </c>
      <c r="S546" s="334">
        <f>SUM(S541:S545)</f>
        <v>0</v>
      </c>
      <c r="T546" s="351">
        <f>SUM(T519:T545)</f>
        <v>3094536.8000000003</v>
      </c>
      <c r="U546" s="349">
        <f>SUM(U519:U545)</f>
        <v>3084536.8000000003</v>
      </c>
      <c r="V546" s="334">
        <f>SUM(V541:V545)</f>
        <v>0</v>
      </c>
      <c r="W546" s="333">
        <f>SUM(W541:W545)</f>
        <v>10000</v>
      </c>
      <c r="X546" s="334">
        <f>SUM(X541:X545)</f>
        <v>0</v>
      </c>
      <c r="Y546" s="334">
        <f>SUM(Y541:Y545)</f>
        <v>0</v>
      </c>
      <c r="Z546" s="409"/>
      <c r="AA546" s="411"/>
    </row>
    <row r="547" spans="2:27" ht="11.25">
      <c r="B547" s="11"/>
      <c r="C547" s="41" t="s">
        <v>8</v>
      </c>
      <c r="D547" s="11"/>
      <c r="E547" s="401"/>
      <c r="F547" s="402"/>
      <c r="G547" s="404"/>
      <c r="H547" s="404"/>
      <c r="I547" s="404"/>
      <c r="J547" s="404"/>
      <c r="K547" s="405"/>
      <c r="L547" s="404"/>
      <c r="M547" s="404"/>
      <c r="N547" s="404"/>
      <c r="O547" s="405"/>
      <c r="P547" s="404"/>
      <c r="Q547" s="404"/>
      <c r="R547" s="404"/>
      <c r="S547" s="404"/>
      <c r="T547" s="401"/>
      <c r="U547" s="402"/>
      <c r="V547" s="404"/>
      <c r="W547" s="404"/>
      <c r="X547" s="404"/>
      <c r="Y547" s="404"/>
      <c r="Z547" s="409"/>
      <c r="AA547" s="411"/>
    </row>
    <row r="548" spans="2:27" ht="12" thickBot="1">
      <c r="B548" s="11"/>
      <c r="C548" s="41" t="s">
        <v>9</v>
      </c>
      <c r="D548" s="11"/>
      <c r="E548" s="406"/>
      <c r="F548" s="374"/>
      <c r="G548" s="375"/>
      <c r="H548" s="375"/>
      <c r="I548" s="375"/>
      <c r="J548" s="375"/>
      <c r="K548" s="408"/>
      <c r="L548" s="375"/>
      <c r="M548" s="375"/>
      <c r="N548" s="375"/>
      <c r="O548" s="408"/>
      <c r="P548" s="375"/>
      <c r="Q548" s="375"/>
      <c r="R548" s="375"/>
      <c r="S548" s="375"/>
      <c r="T548" s="406"/>
      <c r="U548" s="374"/>
      <c r="V548" s="375"/>
      <c r="W548" s="375"/>
      <c r="X548" s="375"/>
      <c r="Y548" s="375"/>
      <c r="Z548" s="409"/>
      <c r="AA548" s="411"/>
    </row>
    <row r="549" spans="2:27" ht="11.25">
      <c r="B549" s="11"/>
      <c r="C549" s="41"/>
      <c r="D549" s="11"/>
      <c r="E549" s="452"/>
      <c r="F549" s="452"/>
      <c r="G549" s="138"/>
      <c r="H549" s="138"/>
      <c r="I549" s="138"/>
      <c r="J549" s="138"/>
      <c r="K549" s="138"/>
      <c r="L549" s="138"/>
      <c r="M549" s="138"/>
      <c r="N549" s="138"/>
      <c r="O549" s="138"/>
      <c r="P549" s="138"/>
      <c r="Q549" s="138"/>
      <c r="R549" s="138"/>
      <c r="S549" s="138"/>
      <c r="T549" s="452"/>
      <c r="U549" s="452"/>
      <c r="V549" s="138"/>
      <c r="W549" s="138"/>
      <c r="X549" s="138"/>
      <c r="Y549" s="138"/>
      <c r="Z549" s="455"/>
      <c r="AA549" s="411"/>
    </row>
    <row r="550" spans="2:27" ht="11.25">
      <c r="B550" s="11"/>
      <c r="C550" s="41"/>
      <c r="D550" s="11"/>
      <c r="E550" s="280"/>
      <c r="F550" s="280"/>
      <c r="G550" s="139"/>
      <c r="H550" s="139"/>
      <c r="I550" s="139"/>
      <c r="J550" s="139"/>
      <c r="K550" s="139"/>
      <c r="L550" s="139"/>
      <c r="M550" s="139"/>
      <c r="N550" s="139"/>
      <c r="O550" s="139"/>
      <c r="P550" s="139"/>
      <c r="Q550" s="139"/>
      <c r="R550" s="139"/>
      <c r="S550" s="139"/>
      <c r="T550" s="280"/>
      <c r="U550" s="280"/>
      <c r="V550" s="139"/>
      <c r="W550" s="139"/>
      <c r="X550" s="139"/>
      <c r="Y550" s="139"/>
      <c r="Z550" s="215"/>
      <c r="AA550" s="216"/>
    </row>
    <row r="551" spans="2:27" ht="11.25">
      <c r="B551" s="11"/>
      <c r="C551" s="637"/>
      <c r="D551" s="637"/>
      <c r="E551" s="637"/>
      <c r="F551" s="637"/>
      <c r="G551" s="637"/>
      <c r="H551" s="637"/>
      <c r="I551" s="637"/>
      <c r="J551" s="637"/>
      <c r="K551" s="24"/>
      <c r="L551" s="24"/>
      <c r="M551" s="24"/>
      <c r="N551" s="24"/>
      <c r="O551" s="24"/>
      <c r="P551" s="24"/>
      <c r="Q551" s="24"/>
      <c r="R551" s="24"/>
      <c r="S551" s="24"/>
      <c r="T551" s="637"/>
      <c r="U551" s="637"/>
      <c r="V551" s="637"/>
      <c r="W551" s="637"/>
      <c r="X551" s="637"/>
      <c r="Y551" s="637"/>
      <c r="Z551" s="215"/>
      <c r="AA551" s="216"/>
    </row>
    <row r="552" spans="2:27" ht="11.25">
      <c r="B552" s="11"/>
      <c r="C552" s="637"/>
      <c r="D552" s="637"/>
      <c r="E552" s="637"/>
      <c r="F552" s="637"/>
      <c r="G552" s="637"/>
      <c r="H552" s="637"/>
      <c r="I552" s="637"/>
      <c r="J552" s="637"/>
      <c r="K552" s="24"/>
      <c r="L552" s="24"/>
      <c r="M552" s="24"/>
      <c r="N552" s="24"/>
      <c r="O552" s="24"/>
      <c r="P552" s="24"/>
      <c r="Q552" s="24"/>
      <c r="R552" s="24"/>
      <c r="S552" s="24"/>
      <c r="T552" s="637"/>
      <c r="U552" s="637"/>
      <c r="V552" s="637"/>
      <c r="W552" s="637"/>
      <c r="X552" s="637"/>
      <c r="Y552" s="637"/>
      <c r="Z552" s="215"/>
      <c r="AA552" s="216"/>
    </row>
    <row r="553" spans="2:27" ht="11.25">
      <c r="B553" s="11"/>
      <c r="C553" s="637" t="s">
        <v>10</v>
      </c>
      <c r="D553" s="637"/>
      <c r="E553" s="637"/>
      <c r="F553" s="637"/>
      <c r="G553" s="637"/>
      <c r="H553" s="637"/>
      <c r="I553" s="637"/>
      <c r="J553" s="637"/>
      <c r="K553" s="24"/>
      <c r="L553" s="24"/>
      <c r="M553" s="24"/>
      <c r="N553" s="24"/>
      <c r="O553" s="24"/>
      <c r="P553" s="24"/>
      <c r="Q553" s="24"/>
      <c r="R553" s="24"/>
      <c r="S553" s="24"/>
      <c r="T553" s="637" t="s">
        <v>23</v>
      </c>
      <c r="U553" s="637"/>
      <c r="V553" s="637"/>
      <c r="W553" s="637"/>
      <c r="X553" s="637"/>
      <c r="Y553" s="637"/>
      <c r="Z553" s="215"/>
      <c r="AA553" s="216"/>
    </row>
    <row r="554" spans="2:27" ht="11.25">
      <c r="B554" s="11"/>
      <c r="C554" s="637" t="s">
        <v>118</v>
      </c>
      <c r="D554" s="637"/>
      <c r="E554" s="637"/>
      <c r="F554" s="637"/>
      <c r="G554" s="637"/>
      <c r="H554" s="637"/>
      <c r="I554" s="637"/>
      <c r="J554" s="637"/>
      <c r="K554" s="24"/>
      <c r="L554" s="24"/>
      <c r="M554" s="24"/>
      <c r="N554" s="24"/>
      <c r="O554" s="24"/>
      <c r="P554" s="24"/>
      <c r="Q554" s="24"/>
      <c r="R554" s="24"/>
      <c r="S554" s="24"/>
      <c r="T554" s="637" t="s">
        <v>119</v>
      </c>
      <c r="U554" s="637"/>
      <c r="V554" s="637"/>
      <c r="W554" s="637"/>
      <c r="X554" s="637"/>
      <c r="Y554" s="637"/>
      <c r="Z554" s="215"/>
      <c r="AA554" s="216"/>
    </row>
    <row r="555" spans="2:27" ht="11.25">
      <c r="B555" s="11"/>
      <c r="C555" s="107"/>
      <c r="D555" s="107"/>
      <c r="E555" s="107"/>
      <c r="F555" s="107"/>
      <c r="G555" s="107"/>
      <c r="H555" s="107"/>
      <c r="I555" s="107"/>
      <c r="J555" s="107"/>
      <c r="K555" s="24"/>
      <c r="L555" s="24"/>
      <c r="M555" s="24"/>
      <c r="N555" s="24"/>
      <c r="O555" s="24"/>
      <c r="P555" s="24"/>
      <c r="Q555" s="24"/>
      <c r="R555" s="24"/>
      <c r="S555" s="24"/>
      <c r="T555" s="107"/>
      <c r="U555" s="107"/>
      <c r="V555" s="107"/>
      <c r="W555" s="107"/>
      <c r="X555" s="107"/>
      <c r="Y555" s="107"/>
      <c r="Z555" s="215"/>
      <c r="AA555" s="216"/>
    </row>
    <row r="556" spans="2:27" ht="11.25">
      <c r="B556" s="11"/>
      <c r="C556" s="107"/>
      <c r="D556" s="107"/>
      <c r="E556" s="107"/>
      <c r="F556" s="107"/>
      <c r="G556" s="107"/>
      <c r="H556" s="107"/>
      <c r="I556" s="107"/>
      <c r="J556" s="107"/>
      <c r="K556" s="24"/>
      <c r="L556" s="24"/>
      <c r="M556" s="24"/>
      <c r="N556" s="24"/>
      <c r="O556" s="24"/>
      <c r="P556" s="24"/>
      <c r="Q556" s="24"/>
      <c r="R556" s="24"/>
      <c r="S556" s="24"/>
      <c r="T556" s="107"/>
      <c r="U556" s="107"/>
      <c r="V556" s="107"/>
      <c r="W556" s="107"/>
      <c r="X556" s="107"/>
      <c r="Y556" s="107"/>
      <c r="Z556" s="215"/>
      <c r="AA556" s="216"/>
    </row>
    <row r="557" spans="2:27" ht="11.25">
      <c r="B557" s="623" t="s">
        <v>0</v>
      </c>
      <c r="C557" s="623"/>
      <c r="D557" s="623"/>
      <c r="E557" s="623"/>
      <c r="F557" s="623"/>
      <c r="G557" s="623"/>
      <c r="H557" s="623"/>
      <c r="I557" s="623"/>
      <c r="J557" s="623"/>
      <c r="K557" s="623"/>
      <c r="L557" s="623"/>
      <c r="M557" s="623"/>
      <c r="N557" s="623"/>
      <c r="O557" s="623"/>
      <c r="P557" s="623"/>
      <c r="Q557" s="623"/>
      <c r="R557" s="623"/>
      <c r="S557" s="623"/>
      <c r="T557" s="623"/>
      <c r="U557" s="623"/>
      <c r="V557" s="623"/>
      <c r="W557" s="623"/>
      <c r="X557" s="623"/>
      <c r="Y557" s="623"/>
      <c r="Z557" s="623"/>
      <c r="AA557" s="623"/>
    </row>
    <row r="558" spans="2:27" ht="11.25">
      <c r="B558" s="623" t="s">
        <v>398</v>
      </c>
      <c r="C558" s="623"/>
      <c r="D558" s="623"/>
      <c r="E558" s="623"/>
      <c r="F558" s="623"/>
      <c r="G558" s="623"/>
      <c r="H558" s="623"/>
      <c r="I558" s="623"/>
      <c r="J558" s="623"/>
      <c r="K558" s="623"/>
      <c r="L558" s="623"/>
      <c r="M558" s="623"/>
      <c r="N558" s="623"/>
      <c r="O558" s="623"/>
      <c r="P558" s="623"/>
      <c r="Q558" s="623"/>
      <c r="R558" s="623"/>
      <c r="S558" s="623"/>
      <c r="T558" s="623"/>
      <c r="U558" s="623"/>
      <c r="V558" s="623"/>
      <c r="W558" s="623"/>
      <c r="X558" s="623"/>
      <c r="Y558" s="623"/>
      <c r="Z558" s="623"/>
      <c r="AA558" s="623"/>
    </row>
    <row r="559" spans="2:27" ht="11.25">
      <c r="B559" s="623" t="s">
        <v>511</v>
      </c>
      <c r="C559" s="623"/>
      <c r="D559" s="623"/>
      <c r="E559" s="623"/>
      <c r="F559" s="623"/>
      <c r="G559" s="623"/>
      <c r="H559" s="623"/>
      <c r="I559" s="623"/>
      <c r="J559" s="623"/>
      <c r="K559" s="623"/>
      <c r="L559" s="623"/>
      <c r="M559" s="623"/>
      <c r="N559" s="623"/>
      <c r="O559" s="623"/>
      <c r="P559" s="623"/>
      <c r="Q559" s="623"/>
      <c r="R559" s="623"/>
      <c r="S559" s="623"/>
      <c r="T559" s="623"/>
      <c r="U559" s="623"/>
      <c r="V559" s="623"/>
      <c r="W559" s="623"/>
      <c r="X559" s="623"/>
      <c r="Y559" s="623"/>
      <c r="Z559" s="623"/>
      <c r="AA559" s="623"/>
    </row>
    <row r="560" spans="2:27" ht="11.25">
      <c r="B560" s="9" t="s">
        <v>50</v>
      </c>
      <c r="C560" s="7"/>
      <c r="D560" s="4"/>
      <c r="E560" s="5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4"/>
      <c r="W560" s="4"/>
      <c r="X560" s="4"/>
      <c r="Y560" s="4"/>
      <c r="Z560" s="4"/>
      <c r="AA560" s="4"/>
    </row>
    <row r="561" spans="2:27" ht="11.25">
      <c r="B561" s="9" t="s">
        <v>51</v>
      </c>
      <c r="C561" s="7"/>
      <c r="D561" s="4"/>
      <c r="E561" s="5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4"/>
      <c r="W561" s="4"/>
      <c r="X561" s="4"/>
      <c r="Y561" s="4"/>
      <c r="Z561" s="4"/>
      <c r="AA561" s="4"/>
    </row>
    <row r="562" spans="2:27" ht="12" thickBot="1">
      <c r="B562" s="80" t="s">
        <v>117</v>
      </c>
      <c r="C562" s="39"/>
      <c r="D562" s="11"/>
      <c r="E562" s="12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1"/>
      <c r="W562" s="11"/>
      <c r="X562" s="11"/>
      <c r="Y562" s="11"/>
      <c r="Z562" s="11"/>
      <c r="AA562" s="11"/>
    </row>
    <row r="563" spans="2:27" ht="11.25">
      <c r="B563" s="82"/>
      <c r="C563" s="83"/>
      <c r="D563" s="84"/>
      <c r="E563" s="61"/>
      <c r="F563" s="62"/>
      <c r="G563" s="62"/>
      <c r="H563" s="62"/>
      <c r="I563" s="62"/>
      <c r="J563" s="62"/>
      <c r="K563" s="68"/>
      <c r="L563" s="62"/>
      <c r="M563" s="62"/>
      <c r="N563" s="62"/>
      <c r="O563" s="68"/>
      <c r="P563" s="62"/>
      <c r="Q563" s="62"/>
      <c r="R563" s="62"/>
      <c r="S563" s="62"/>
      <c r="T563" s="68"/>
      <c r="U563" s="62"/>
      <c r="V563" s="63"/>
      <c r="W563" s="63"/>
      <c r="X563" s="63"/>
      <c r="Y563" s="63"/>
      <c r="Z563" s="654" t="s">
        <v>1</v>
      </c>
      <c r="AA563" s="655"/>
    </row>
    <row r="564" spans="2:27" ht="12" thickBot="1">
      <c r="B564" s="630" t="s">
        <v>82</v>
      </c>
      <c r="C564" s="631"/>
      <c r="D564" s="632"/>
      <c r="E564" s="638" t="s">
        <v>12</v>
      </c>
      <c r="F564" s="639"/>
      <c r="G564" s="639"/>
      <c r="H564" s="639"/>
      <c r="I564" s="639"/>
      <c r="J564" s="639"/>
      <c r="K564" s="638" t="s">
        <v>13</v>
      </c>
      <c r="L564" s="639"/>
      <c r="M564" s="639"/>
      <c r="N564" s="639"/>
      <c r="O564" s="638" t="s">
        <v>14</v>
      </c>
      <c r="P564" s="639"/>
      <c r="Q564" s="639"/>
      <c r="R564" s="639"/>
      <c r="S564" s="639"/>
      <c r="T564" s="638" t="s">
        <v>15</v>
      </c>
      <c r="U564" s="639"/>
      <c r="V564" s="639"/>
      <c r="W564" s="639"/>
      <c r="X564" s="639"/>
      <c r="Y564" s="639"/>
      <c r="Z564" s="656"/>
      <c r="AA564" s="657"/>
    </row>
    <row r="565" spans="2:27" ht="12" thickBot="1">
      <c r="B565" s="64"/>
      <c r="C565" s="85"/>
      <c r="D565" s="86"/>
      <c r="E565" s="64"/>
      <c r="F565" s="65"/>
      <c r="G565" s="66"/>
      <c r="H565" s="66"/>
      <c r="I565" s="66"/>
      <c r="J565" s="66"/>
      <c r="K565" s="69"/>
      <c r="L565" s="66"/>
      <c r="M565" s="66"/>
      <c r="N565" s="66"/>
      <c r="O565" s="69"/>
      <c r="P565" s="66"/>
      <c r="Q565" s="66"/>
      <c r="R565" s="66"/>
      <c r="S565" s="66"/>
      <c r="T565" s="69"/>
      <c r="U565" s="66"/>
      <c r="V565" s="67"/>
      <c r="W565" s="67"/>
      <c r="X565" s="67"/>
      <c r="Y565" s="67"/>
      <c r="Z565" s="633" t="s">
        <v>2</v>
      </c>
      <c r="AA565" s="634"/>
    </row>
    <row r="566" spans="2:27" ht="11.25">
      <c r="B566" s="87"/>
      <c r="C566" s="88"/>
      <c r="D566" s="89"/>
      <c r="E566" s="240"/>
      <c r="F566" s="276" t="s">
        <v>44</v>
      </c>
      <c r="G566" s="673" t="s">
        <v>502</v>
      </c>
      <c r="H566" s="626" t="s">
        <v>495</v>
      </c>
      <c r="I566" s="626" t="s">
        <v>449</v>
      </c>
      <c r="J566" s="628" t="s">
        <v>120</v>
      </c>
      <c r="K566" s="240"/>
      <c r="L566" s="276" t="s">
        <v>44</v>
      </c>
      <c r="M566" s="673" t="s">
        <v>502</v>
      </c>
      <c r="N566" s="241" t="s">
        <v>120</v>
      </c>
      <c r="O566" s="240"/>
      <c r="P566" s="276" t="s">
        <v>44</v>
      </c>
      <c r="Q566" s="673" t="s">
        <v>502</v>
      </c>
      <c r="R566" s="626" t="s">
        <v>495</v>
      </c>
      <c r="S566" s="241" t="s">
        <v>120</v>
      </c>
      <c r="T566" s="240"/>
      <c r="U566" s="276" t="s">
        <v>44</v>
      </c>
      <c r="V566" s="673" t="s">
        <v>502</v>
      </c>
      <c r="W566" s="626" t="s">
        <v>495</v>
      </c>
      <c r="X566" s="626" t="s">
        <v>449</v>
      </c>
      <c r="Y566" s="628" t="s">
        <v>120</v>
      </c>
      <c r="Z566" s="113" t="s">
        <v>39</v>
      </c>
      <c r="AA566" s="72" t="s">
        <v>48</v>
      </c>
    </row>
    <row r="567" spans="2:27" ht="12" thickBot="1">
      <c r="B567" s="90" t="s">
        <v>3</v>
      </c>
      <c r="C567" s="91" t="s">
        <v>4</v>
      </c>
      <c r="D567" s="92" t="s">
        <v>5</v>
      </c>
      <c r="E567" s="242" t="s">
        <v>16</v>
      </c>
      <c r="F567" s="277" t="s">
        <v>45</v>
      </c>
      <c r="G567" s="674"/>
      <c r="H567" s="627"/>
      <c r="I567" s="627"/>
      <c r="J567" s="629"/>
      <c r="K567" s="242" t="s">
        <v>16</v>
      </c>
      <c r="L567" s="277" t="s">
        <v>45</v>
      </c>
      <c r="M567" s="674"/>
      <c r="N567" s="243"/>
      <c r="O567" s="242" t="s">
        <v>16</v>
      </c>
      <c r="P567" s="277" t="s">
        <v>45</v>
      </c>
      <c r="Q567" s="674"/>
      <c r="R567" s="627"/>
      <c r="S567" s="243"/>
      <c r="T567" s="242" t="s">
        <v>16</v>
      </c>
      <c r="U567" s="277" t="s">
        <v>45</v>
      </c>
      <c r="V567" s="674"/>
      <c r="W567" s="627"/>
      <c r="X567" s="627"/>
      <c r="Y567" s="629"/>
      <c r="Z567" s="73" t="s">
        <v>40</v>
      </c>
      <c r="AA567" s="73" t="s">
        <v>49</v>
      </c>
    </row>
    <row r="568" spans="2:27" ht="11.25">
      <c r="B568" s="231" t="s">
        <v>272</v>
      </c>
      <c r="C568" s="274"/>
      <c r="D568" s="275"/>
      <c r="E568" s="52"/>
      <c r="F568" s="19"/>
      <c r="G568" s="48"/>
      <c r="H568" s="48"/>
      <c r="I568" s="48"/>
      <c r="J568" s="48"/>
      <c r="K568" s="57"/>
      <c r="L568" s="21"/>
      <c r="M568" s="21"/>
      <c r="N568" s="21"/>
      <c r="O568" s="56"/>
      <c r="P568" s="18"/>
      <c r="Q568" s="18"/>
      <c r="R568" s="18"/>
      <c r="S568" s="18"/>
      <c r="T568" s="59"/>
      <c r="U568" s="58"/>
      <c r="V568" s="48"/>
      <c r="W568" s="48"/>
      <c r="X568" s="48"/>
      <c r="Y568" s="48"/>
      <c r="Z568" s="78"/>
      <c r="AA568" s="77"/>
    </row>
    <row r="569" spans="2:27" ht="11.25">
      <c r="B569" s="201"/>
      <c r="C569" s="211" t="s">
        <v>37</v>
      </c>
      <c r="D569" s="165"/>
      <c r="E569" s="56"/>
      <c r="F569" s="18"/>
      <c r="G569" s="18"/>
      <c r="H569" s="18"/>
      <c r="I569" s="18"/>
      <c r="J569" s="18"/>
      <c r="K569" s="57"/>
      <c r="L569" s="18"/>
      <c r="M569" s="18"/>
      <c r="N569" s="18"/>
      <c r="O569" s="56"/>
      <c r="P569" s="18"/>
      <c r="Q569" s="18"/>
      <c r="R569" s="18"/>
      <c r="S569" s="18"/>
      <c r="T569" s="56"/>
      <c r="U569" s="18"/>
      <c r="V569" s="30"/>
      <c r="W569" s="30"/>
      <c r="X569" s="30"/>
      <c r="Y569" s="30"/>
      <c r="Z569" s="78"/>
      <c r="AA569" s="77"/>
    </row>
    <row r="570" spans="2:27" ht="11.25">
      <c r="B570" s="647" t="s">
        <v>295</v>
      </c>
      <c r="C570" s="625" t="s">
        <v>296</v>
      </c>
      <c r="D570" s="115" t="s">
        <v>297</v>
      </c>
      <c r="E570" s="60">
        <f>SUM(F570:J570)</f>
        <v>804686.69</v>
      </c>
      <c r="F570" s="235">
        <v>804686.69</v>
      </c>
      <c r="G570" s="119">
        <v>0</v>
      </c>
      <c r="H570" s="119">
        <v>0</v>
      </c>
      <c r="I570" s="119">
        <v>0</v>
      </c>
      <c r="J570" s="119">
        <v>0</v>
      </c>
      <c r="K570" s="56"/>
      <c r="L570" s="18"/>
      <c r="M570" s="119"/>
      <c r="N570" s="119"/>
      <c r="O570" s="56"/>
      <c r="P570" s="18"/>
      <c r="Q570" s="18"/>
      <c r="R570" s="18"/>
      <c r="S570" s="18"/>
      <c r="T570" s="60">
        <f>SUM(U570:Y570)</f>
        <v>804686.69</v>
      </c>
      <c r="U570" s="22">
        <f>SUM(F570-L570)</f>
        <v>804686.69</v>
      </c>
      <c r="V570" s="130">
        <f>SUM(G570)</f>
        <v>0</v>
      </c>
      <c r="W570" s="119">
        <v>0</v>
      </c>
      <c r="X570" s="119">
        <v>0</v>
      </c>
      <c r="Y570" s="130">
        <f>SUM(J570)</f>
        <v>0</v>
      </c>
      <c r="Z570" s="336" t="s">
        <v>46</v>
      </c>
      <c r="AA570" s="622" t="s">
        <v>43</v>
      </c>
    </row>
    <row r="571" spans="2:27" ht="17.25" customHeight="1">
      <c r="B571" s="647"/>
      <c r="C571" s="625"/>
      <c r="D571" s="165" t="s">
        <v>30</v>
      </c>
      <c r="E571" s="56"/>
      <c r="F571" s="18"/>
      <c r="G571" s="18"/>
      <c r="H571" s="18"/>
      <c r="I571" s="18"/>
      <c r="J571" s="18"/>
      <c r="K571" s="57"/>
      <c r="L571" s="18"/>
      <c r="M571" s="18"/>
      <c r="N571" s="18"/>
      <c r="O571" s="56"/>
      <c r="P571" s="18"/>
      <c r="Q571" s="18"/>
      <c r="R571" s="18"/>
      <c r="S571" s="18"/>
      <c r="T571" s="56"/>
      <c r="U571" s="18"/>
      <c r="V571" s="30"/>
      <c r="W571" s="30"/>
      <c r="X571" s="30"/>
      <c r="Y571" s="30"/>
      <c r="Z571" s="336"/>
      <c r="AA571" s="622"/>
    </row>
    <row r="572" spans="2:27" ht="11.25">
      <c r="B572" s="647" t="s">
        <v>298</v>
      </c>
      <c r="C572" s="625" t="s">
        <v>299</v>
      </c>
      <c r="D572" s="115" t="s">
        <v>41</v>
      </c>
      <c r="E572" s="60">
        <f>SUM(F572:J572)</f>
        <v>2001367.86</v>
      </c>
      <c r="F572" s="235">
        <v>2001367.86</v>
      </c>
      <c r="G572" s="119">
        <v>0</v>
      </c>
      <c r="H572" s="119">
        <v>0</v>
      </c>
      <c r="I572" s="119">
        <v>0</v>
      </c>
      <c r="J572" s="119">
        <v>0</v>
      </c>
      <c r="K572" s="56"/>
      <c r="L572" s="18"/>
      <c r="M572" s="119"/>
      <c r="N572" s="119"/>
      <c r="O572" s="56"/>
      <c r="P572" s="18"/>
      <c r="Q572" s="18"/>
      <c r="R572" s="18"/>
      <c r="S572" s="18"/>
      <c r="T572" s="60">
        <f>SUM(U572:Y572)</f>
        <v>2001367.86</v>
      </c>
      <c r="U572" s="22">
        <f>SUM(F572-L572)</f>
        <v>2001367.86</v>
      </c>
      <c r="V572" s="130">
        <f>SUM(G572)</f>
        <v>0</v>
      </c>
      <c r="W572" s="119">
        <v>0</v>
      </c>
      <c r="X572" s="119">
        <v>0</v>
      </c>
      <c r="Y572" s="130">
        <f>SUM(J572)</f>
        <v>0</v>
      </c>
      <c r="Z572" s="336" t="s">
        <v>46</v>
      </c>
      <c r="AA572" s="622" t="s">
        <v>43</v>
      </c>
    </row>
    <row r="573" spans="2:27" ht="11.25">
      <c r="B573" s="647"/>
      <c r="C573" s="625"/>
      <c r="D573" s="165" t="s">
        <v>28</v>
      </c>
      <c r="E573" s="56"/>
      <c r="F573" s="18"/>
      <c r="G573" s="119"/>
      <c r="H573" s="119"/>
      <c r="I573" s="119"/>
      <c r="J573" s="119"/>
      <c r="K573" s="57"/>
      <c r="L573" s="21"/>
      <c r="M573" s="21"/>
      <c r="N573" s="21"/>
      <c r="O573" s="56"/>
      <c r="P573" s="18"/>
      <c r="Q573" s="18"/>
      <c r="R573" s="18"/>
      <c r="S573" s="18"/>
      <c r="T573" s="329"/>
      <c r="U573" s="236"/>
      <c r="V573" s="119"/>
      <c r="W573" s="119"/>
      <c r="X573" s="119"/>
      <c r="Y573" s="119"/>
      <c r="Z573" s="336"/>
      <c r="AA573" s="622"/>
    </row>
    <row r="574" spans="2:27" ht="11.25">
      <c r="B574" s="644" t="s">
        <v>280</v>
      </c>
      <c r="C574" s="645"/>
      <c r="D574" s="646"/>
      <c r="E574" s="56"/>
      <c r="F574" s="18"/>
      <c r="G574" s="119"/>
      <c r="H574" s="119"/>
      <c r="I574" s="119"/>
      <c r="J574" s="119"/>
      <c r="K574" s="57"/>
      <c r="L574" s="21"/>
      <c r="M574" s="21"/>
      <c r="N574" s="21"/>
      <c r="O574" s="56"/>
      <c r="P574" s="18"/>
      <c r="Q574" s="18"/>
      <c r="R574" s="18"/>
      <c r="S574" s="18"/>
      <c r="T574" s="329"/>
      <c r="U574" s="236"/>
      <c r="V574" s="119"/>
      <c r="W574" s="119"/>
      <c r="X574" s="119"/>
      <c r="Y574" s="119"/>
      <c r="Z574" s="336"/>
      <c r="AA574" s="337"/>
    </row>
    <row r="575" spans="2:27" ht="11.25">
      <c r="B575" s="201"/>
      <c r="C575" s="211" t="s">
        <v>37</v>
      </c>
      <c r="D575" s="165"/>
      <c r="E575" s="56"/>
      <c r="F575" s="18"/>
      <c r="G575" s="18"/>
      <c r="H575" s="18"/>
      <c r="I575" s="18"/>
      <c r="J575" s="18"/>
      <c r="K575" s="57"/>
      <c r="L575" s="18"/>
      <c r="M575" s="18"/>
      <c r="N575" s="18"/>
      <c r="O575" s="56"/>
      <c r="P575" s="18"/>
      <c r="Q575" s="18"/>
      <c r="R575" s="18"/>
      <c r="S575" s="18"/>
      <c r="T575" s="56"/>
      <c r="U575" s="18"/>
      <c r="V575" s="30"/>
      <c r="W575" s="30"/>
      <c r="X575" s="30"/>
      <c r="Y575" s="30"/>
      <c r="Z575" s="336"/>
      <c r="AA575" s="337"/>
    </row>
    <row r="576" spans="2:27" ht="11.25">
      <c r="B576" s="647" t="s">
        <v>300</v>
      </c>
      <c r="C576" s="625" t="s">
        <v>301</v>
      </c>
      <c r="D576" s="115" t="s">
        <v>18</v>
      </c>
      <c r="E576" s="60">
        <f>SUM(F576:J576)</f>
        <v>376264.08</v>
      </c>
      <c r="F576" s="235">
        <v>376264.08</v>
      </c>
      <c r="G576" s="119">
        <v>0</v>
      </c>
      <c r="H576" s="119">
        <v>0</v>
      </c>
      <c r="I576" s="119">
        <v>0</v>
      </c>
      <c r="J576" s="119">
        <v>0</v>
      </c>
      <c r="K576" s="56">
        <f>SUM(L576:N576)</f>
        <v>33.96</v>
      </c>
      <c r="L576" s="18">
        <v>33.96</v>
      </c>
      <c r="M576" s="119"/>
      <c r="N576" s="119"/>
      <c r="O576" s="56"/>
      <c r="P576" s="114"/>
      <c r="Q576" s="18"/>
      <c r="R576" s="597"/>
      <c r="S576" s="116"/>
      <c r="T576" s="391">
        <f>SUM(U576:Y576)</f>
        <v>376230.12</v>
      </c>
      <c r="U576" s="235">
        <f>SUM(F576-L576)</f>
        <v>376230.12</v>
      </c>
      <c r="V576" s="130">
        <f>SUM(G576)</f>
        <v>0</v>
      </c>
      <c r="W576" s="119">
        <v>0</v>
      </c>
      <c r="X576" s="119">
        <v>0</v>
      </c>
      <c r="Y576" s="130">
        <f>SUM(J576)</f>
        <v>0</v>
      </c>
      <c r="Z576" s="336" t="s">
        <v>46</v>
      </c>
      <c r="AA576" s="622" t="s">
        <v>43</v>
      </c>
    </row>
    <row r="577" spans="2:27" ht="15" customHeight="1">
      <c r="B577" s="647"/>
      <c r="C577" s="625"/>
      <c r="D577" s="165" t="s">
        <v>26</v>
      </c>
      <c r="E577" s="56"/>
      <c r="F577" s="18"/>
      <c r="G577" s="18"/>
      <c r="H577" s="18"/>
      <c r="I577" s="18"/>
      <c r="J577" s="18"/>
      <c r="K577" s="57"/>
      <c r="L577" s="18"/>
      <c r="M577" s="18"/>
      <c r="N577" s="18"/>
      <c r="O577" s="56"/>
      <c r="P577" s="18"/>
      <c r="Q577" s="18"/>
      <c r="R577" s="18"/>
      <c r="S577" s="18"/>
      <c r="T577" s="56"/>
      <c r="U577" s="18"/>
      <c r="V577" s="30"/>
      <c r="W577" s="30"/>
      <c r="X577" s="30"/>
      <c r="Y577" s="30"/>
      <c r="Z577" s="336"/>
      <c r="AA577" s="622"/>
    </row>
    <row r="578" spans="2:27" ht="11.25">
      <c r="B578" s="237" t="s">
        <v>261</v>
      </c>
      <c r="C578" s="144"/>
      <c r="D578" s="238"/>
      <c r="E578" s="56"/>
      <c r="F578" s="18"/>
      <c r="G578" s="18"/>
      <c r="H578" s="18"/>
      <c r="I578" s="18"/>
      <c r="J578" s="18"/>
      <c r="K578" s="57"/>
      <c r="L578" s="18"/>
      <c r="M578" s="18"/>
      <c r="N578" s="18"/>
      <c r="O578" s="56"/>
      <c r="P578" s="18"/>
      <c r="Q578" s="18"/>
      <c r="R578" s="18"/>
      <c r="S578" s="18"/>
      <c r="T578" s="56"/>
      <c r="U578" s="18"/>
      <c r="V578" s="30"/>
      <c r="W578" s="30"/>
      <c r="X578" s="30"/>
      <c r="Y578" s="30"/>
      <c r="Z578" s="336"/>
      <c r="AA578" s="337"/>
    </row>
    <row r="579" spans="2:27" ht="11.25">
      <c r="B579" s="201"/>
      <c r="C579" s="211" t="s">
        <v>37</v>
      </c>
      <c r="D579" s="165"/>
      <c r="E579" s="56"/>
      <c r="F579" s="18"/>
      <c r="G579" s="18"/>
      <c r="H579" s="18"/>
      <c r="I579" s="18"/>
      <c r="J579" s="18"/>
      <c r="K579" s="57"/>
      <c r="L579" s="18"/>
      <c r="M579" s="18"/>
      <c r="N579" s="18"/>
      <c r="O579" s="56"/>
      <c r="P579" s="18"/>
      <c r="Q579" s="18"/>
      <c r="R579" s="18"/>
      <c r="S579" s="18"/>
      <c r="T579" s="56"/>
      <c r="U579" s="18"/>
      <c r="V579" s="30"/>
      <c r="W579" s="30"/>
      <c r="X579" s="30"/>
      <c r="Y579" s="30"/>
      <c r="Z579" s="336"/>
      <c r="AA579" s="337"/>
    </row>
    <row r="580" spans="2:27" ht="11.25">
      <c r="B580" s="647" t="s">
        <v>316</v>
      </c>
      <c r="C580" s="625" t="s">
        <v>312</v>
      </c>
      <c r="D580" s="115" t="s">
        <v>41</v>
      </c>
      <c r="E580" s="60">
        <f>SUM(F580:J580)</f>
        <v>348000</v>
      </c>
      <c r="F580" s="235">
        <v>348000</v>
      </c>
      <c r="G580" s="119">
        <v>0</v>
      </c>
      <c r="H580" s="119">
        <v>0</v>
      </c>
      <c r="I580" s="119">
        <v>0</v>
      </c>
      <c r="J580" s="119">
        <v>0</v>
      </c>
      <c r="K580" s="56">
        <f>SUM(L580:N580)</f>
        <v>447.08</v>
      </c>
      <c r="L580" s="18">
        <v>447.08</v>
      </c>
      <c r="M580" s="119"/>
      <c r="N580" s="119"/>
      <c r="O580" s="56"/>
      <c r="P580" s="114"/>
      <c r="Q580" s="18"/>
      <c r="R580" s="597"/>
      <c r="S580" s="116"/>
      <c r="T580" s="391">
        <f>SUM(U580:Y580)</f>
        <v>347552.92</v>
      </c>
      <c r="U580" s="235">
        <f>SUM(F580-L580)</f>
        <v>347552.92</v>
      </c>
      <c r="V580" s="130">
        <f>SUM(G580)</f>
        <v>0</v>
      </c>
      <c r="W580" s="119">
        <v>0</v>
      </c>
      <c r="X580" s="119">
        <v>0</v>
      </c>
      <c r="Y580" s="130">
        <f>SUM(J580)</f>
        <v>0</v>
      </c>
      <c r="Z580" s="336" t="s">
        <v>46</v>
      </c>
      <c r="AA580" s="622" t="s">
        <v>43</v>
      </c>
    </row>
    <row r="581" spans="2:27" ht="18.75" customHeight="1">
      <c r="B581" s="647"/>
      <c r="C581" s="625"/>
      <c r="D581" s="165" t="s">
        <v>28</v>
      </c>
      <c r="E581" s="56"/>
      <c r="F581" s="18"/>
      <c r="G581" s="18"/>
      <c r="H581" s="18"/>
      <c r="I581" s="18"/>
      <c r="J581" s="18"/>
      <c r="K581" s="57"/>
      <c r="L581" s="18"/>
      <c r="M581" s="18"/>
      <c r="N581" s="18"/>
      <c r="O581" s="56"/>
      <c r="P581" s="18"/>
      <c r="Q581" s="18"/>
      <c r="R581" s="18"/>
      <c r="S581" s="18"/>
      <c r="T581" s="56"/>
      <c r="U581" s="18"/>
      <c r="V581" s="30"/>
      <c r="W581" s="30"/>
      <c r="X581" s="30"/>
      <c r="Y581" s="30"/>
      <c r="Z581" s="336"/>
      <c r="AA581" s="622"/>
    </row>
    <row r="582" spans="2:27" ht="11.25">
      <c r="B582" s="237" t="s">
        <v>491</v>
      </c>
      <c r="C582" s="434"/>
      <c r="D582" s="165"/>
      <c r="E582" s="56"/>
      <c r="F582" s="18"/>
      <c r="G582" s="18"/>
      <c r="H582" s="18"/>
      <c r="I582" s="18"/>
      <c r="J582" s="18"/>
      <c r="K582" s="57"/>
      <c r="L582" s="18"/>
      <c r="M582" s="18"/>
      <c r="N582" s="18"/>
      <c r="O582" s="56"/>
      <c r="P582" s="18"/>
      <c r="Q582" s="18"/>
      <c r="R582" s="18"/>
      <c r="S582" s="18"/>
      <c r="T582" s="56"/>
      <c r="U582" s="18"/>
      <c r="V582" s="30"/>
      <c r="W582" s="30"/>
      <c r="X582" s="30"/>
      <c r="Y582" s="30"/>
      <c r="Z582" s="336"/>
      <c r="AA582" s="441"/>
    </row>
    <row r="583" spans="2:27" ht="11.25">
      <c r="B583" s="201"/>
      <c r="C583" s="211" t="s">
        <v>490</v>
      </c>
      <c r="D583" s="165"/>
      <c r="E583" s="56"/>
      <c r="F583" s="18"/>
      <c r="G583" s="18"/>
      <c r="H583" s="18"/>
      <c r="I583" s="18"/>
      <c r="J583" s="18"/>
      <c r="K583" s="57"/>
      <c r="L583" s="18"/>
      <c r="M583" s="18"/>
      <c r="N583" s="18"/>
      <c r="O583" s="56"/>
      <c r="P583" s="18"/>
      <c r="Q583" s="18"/>
      <c r="R583" s="18"/>
      <c r="S583" s="18"/>
      <c r="T583" s="56"/>
      <c r="U583" s="18"/>
      <c r="V583" s="30"/>
      <c r="W583" s="30"/>
      <c r="X583" s="30"/>
      <c r="Y583" s="30"/>
      <c r="Z583" s="336"/>
      <c r="AA583" s="337"/>
    </row>
    <row r="584" spans="2:27" ht="11.25">
      <c r="B584" s="647" t="s">
        <v>417</v>
      </c>
      <c r="C584" s="625" t="s">
        <v>421</v>
      </c>
      <c r="D584" s="115" t="s">
        <v>422</v>
      </c>
      <c r="E584" s="60">
        <f>SUM(F584:J584)</f>
        <v>120000</v>
      </c>
      <c r="F584" s="235">
        <v>120000</v>
      </c>
      <c r="G584" s="119">
        <v>0</v>
      </c>
      <c r="H584" s="119">
        <v>0</v>
      </c>
      <c r="I584" s="119">
        <v>0</v>
      </c>
      <c r="J584" s="119">
        <v>0</v>
      </c>
      <c r="K584" s="56">
        <f>SUM(L584:N584)</f>
        <v>13465.9</v>
      </c>
      <c r="L584" s="18">
        <v>13465.9</v>
      </c>
      <c r="M584" s="18"/>
      <c r="N584" s="18"/>
      <c r="O584" s="56"/>
      <c r="P584" s="18"/>
      <c r="Q584" s="18"/>
      <c r="R584" s="18"/>
      <c r="S584" s="18"/>
      <c r="T584" s="60">
        <f>SUM(U584:Y584)</f>
        <v>106534.1</v>
      </c>
      <c r="U584" s="22">
        <f>SUM(F584-L584)</f>
        <v>106534.1</v>
      </c>
      <c r="V584" s="130">
        <f>SUM(G584)</f>
        <v>0</v>
      </c>
      <c r="W584" s="119">
        <v>0</v>
      </c>
      <c r="X584" s="119">
        <v>0</v>
      </c>
      <c r="Y584" s="130">
        <f>SUM(J584)</f>
        <v>0</v>
      </c>
      <c r="Z584" s="336" t="s">
        <v>46</v>
      </c>
      <c r="AA584" s="622" t="s">
        <v>42</v>
      </c>
    </row>
    <row r="585" spans="2:27" ht="11.25">
      <c r="B585" s="647"/>
      <c r="C585" s="625"/>
      <c r="D585" s="165" t="s">
        <v>33</v>
      </c>
      <c r="E585" s="56"/>
      <c r="F585" s="18"/>
      <c r="G585" s="18"/>
      <c r="H585" s="18"/>
      <c r="I585" s="18"/>
      <c r="J585" s="18"/>
      <c r="K585" s="57"/>
      <c r="L585" s="18"/>
      <c r="M585" s="18"/>
      <c r="N585" s="18"/>
      <c r="O585" s="56"/>
      <c r="P585" s="18"/>
      <c r="Q585" s="18"/>
      <c r="R585" s="18"/>
      <c r="S585" s="18"/>
      <c r="T585" s="56"/>
      <c r="U585" s="18"/>
      <c r="V585" s="30"/>
      <c r="W585" s="30"/>
      <c r="X585" s="30"/>
      <c r="Y585" s="30"/>
      <c r="Z585" s="336"/>
      <c r="AA585" s="622"/>
    </row>
    <row r="586" spans="2:27" ht="11.25">
      <c r="B586" s="237" t="s">
        <v>492</v>
      </c>
      <c r="C586" s="434"/>
      <c r="D586" s="165"/>
      <c r="E586" s="56"/>
      <c r="F586" s="18"/>
      <c r="G586" s="18"/>
      <c r="H586" s="18"/>
      <c r="I586" s="18"/>
      <c r="J586" s="18"/>
      <c r="K586" s="57"/>
      <c r="L586" s="18"/>
      <c r="M586" s="18"/>
      <c r="N586" s="18"/>
      <c r="O586" s="56"/>
      <c r="P586" s="18"/>
      <c r="Q586" s="18"/>
      <c r="R586" s="18"/>
      <c r="S586" s="18"/>
      <c r="T586" s="56"/>
      <c r="U586" s="18"/>
      <c r="V586" s="30"/>
      <c r="W586" s="30"/>
      <c r="X586" s="30"/>
      <c r="Y586" s="30"/>
      <c r="Z586" s="336"/>
      <c r="AA586" s="441"/>
    </row>
    <row r="587" spans="2:27" ht="11.25">
      <c r="B587" s="201"/>
      <c r="C587" s="211" t="s">
        <v>490</v>
      </c>
      <c r="D587" s="165"/>
      <c r="E587" s="56"/>
      <c r="F587" s="18"/>
      <c r="G587" s="18"/>
      <c r="H587" s="18"/>
      <c r="I587" s="18"/>
      <c r="J587" s="18"/>
      <c r="K587" s="57"/>
      <c r="L587" s="18"/>
      <c r="M587" s="18"/>
      <c r="N587" s="18"/>
      <c r="O587" s="56"/>
      <c r="P587" s="18"/>
      <c r="Q587" s="18"/>
      <c r="R587" s="18"/>
      <c r="S587" s="18"/>
      <c r="T587" s="56"/>
      <c r="U587" s="18"/>
      <c r="V587" s="30"/>
      <c r="W587" s="30"/>
      <c r="X587" s="30"/>
      <c r="Y587" s="30"/>
      <c r="Z587" s="336"/>
      <c r="AA587" s="337"/>
    </row>
    <row r="588" spans="2:27" ht="11.25">
      <c r="B588" s="647" t="s">
        <v>423</v>
      </c>
      <c r="C588" s="625" t="s">
        <v>493</v>
      </c>
      <c r="D588" s="115" t="s">
        <v>41</v>
      </c>
      <c r="E588" s="60">
        <f>SUM(F588:J588)</f>
        <v>120000</v>
      </c>
      <c r="F588" s="235">
        <v>120000</v>
      </c>
      <c r="G588" s="119">
        <v>0</v>
      </c>
      <c r="H588" s="119">
        <v>0</v>
      </c>
      <c r="I588" s="119">
        <v>0</v>
      </c>
      <c r="J588" s="119">
        <v>0</v>
      </c>
      <c r="K588" s="56">
        <f>SUM(L588:N588)</f>
        <v>13465.9</v>
      </c>
      <c r="L588" s="18">
        <v>13465.9</v>
      </c>
      <c r="M588" s="18"/>
      <c r="N588" s="18"/>
      <c r="O588" s="56"/>
      <c r="P588" s="18"/>
      <c r="Q588" s="18"/>
      <c r="R588" s="18"/>
      <c r="S588" s="18"/>
      <c r="T588" s="60">
        <f>SUM(U588:Y588)</f>
        <v>106534.1</v>
      </c>
      <c r="U588" s="22">
        <f>SUM(F588-L588)</f>
        <v>106534.1</v>
      </c>
      <c r="V588" s="130">
        <f>SUM(G588)</f>
        <v>0</v>
      </c>
      <c r="W588" s="119">
        <v>0</v>
      </c>
      <c r="X588" s="119">
        <v>0</v>
      </c>
      <c r="Y588" s="130">
        <f>SUM(J588)</f>
        <v>0</v>
      </c>
      <c r="Z588" s="336" t="s">
        <v>46</v>
      </c>
      <c r="AA588" s="622" t="s">
        <v>42</v>
      </c>
    </row>
    <row r="589" spans="2:27" ht="11.25">
      <c r="B589" s="647"/>
      <c r="C589" s="625"/>
      <c r="D589" s="165" t="s">
        <v>28</v>
      </c>
      <c r="E589" s="56"/>
      <c r="F589" s="18"/>
      <c r="G589" s="18"/>
      <c r="H589" s="18"/>
      <c r="I589" s="18"/>
      <c r="J589" s="18"/>
      <c r="K589" s="57"/>
      <c r="L589" s="18"/>
      <c r="M589" s="18"/>
      <c r="N589" s="18"/>
      <c r="O589" s="56"/>
      <c r="P589" s="18"/>
      <c r="Q589" s="18"/>
      <c r="R589" s="18"/>
      <c r="S589" s="18"/>
      <c r="T589" s="56"/>
      <c r="U589" s="18"/>
      <c r="V589" s="30"/>
      <c r="W589" s="30"/>
      <c r="X589" s="30"/>
      <c r="Y589" s="30"/>
      <c r="Z589" s="336"/>
      <c r="AA589" s="622"/>
    </row>
    <row r="590" spans="2:27" ht="11.25">
      <c r="B590" s="435"/>
      <c r="C590" s="434"/>
      <c r="D590" s="165"/>
      <c r="E590" s="56"/>
      <c r="F590" s="18"/>
      <c r="G590" s="18"/>
      <c r="H590" s="18"/>
      <c r="I590" s="18"/>
      <c r="J590" s="18"/>
      <c r="K590" s="57"/>
      <c r="L590" s="18"/>
      <c r="M590" s="18"/>
      <c r="N590" s="18"/>
      <c r="O590" s="56"/>
      <c r="P590" s="18"/>
      <c r="Q590" s="18"/>
      <c r="R590" s="18"/>
      <c r="S590" s="18"/>
      <c r="T590" s="56"/>
      <c r="U590" s="18"/>
      <c r="V590" s="30"/>
      <c r="W590" s="30"/>
      <c r="X590" s="30"/>
      <c r="Y590" s="30"/>
      <c r="Z590" s="336"/>
      <c r="AA590" s="441"/>
    </row>
    <row r="591" spans="2:27" ht="11.25">
      <c r="B591" s="435"/>
      <c r="C591" s="434"/>
      <c r="D591" s="165"/>
      <c r="E591" s="56"/>
      <c r="F591" s="18"/>
      <c r="G591" s="18"/>
      <c r="H591" s="18"/>
      <c r="I591" s="18"/>
      <c r="J591" s="18"/>
      <c r="K591" s="57"/>
      <c r="L591" s="18"/>
      <c r="M591" s="18"/>
      <c r="N591" s="18"/>
      <c r="O591" s="56"/>
      <c r="P591" s="18"/>
      <c r="Q591" s="18"/>
      <c r="R591" s="18"/>
      <c r="S591" s="18"/>
      <c r="T591" s="56"/>
      <c r="U591" s="18"/>
      <c r="V591" s="30"/>
      <c r="W591" s="30"/>
      <c r="X591" s="30"/>
      <c r="Y591" s="30"/>
      <c r="Z591" s="336"/>
      <c r="AA591" s="441"/>
    </row>
    <row r="592" spans="2:27" ht="11.25">
      <c r="B592" s="435"/>
      <c r="C592" s="434"/>
      <c r="D592" s="165"/>
      <c r="E592" s="56"/>
      <c r="F592" s="18"/>
      <c r="G592" s="18"/>
      <c r="H592" s="18"/>
      <c r="I592" s="18"/>
      <c r="J592" s="18"/>
      <c r="K592" s="57"/>
      <c r="L592" s="18"/>
      <c r="M592" s="18"/>
      <c r="N592" s="18"/>
      <c r="O592" s="56"/>
      <c r="P592" s="18"/>
      <c r="Q592" s="18"/>
      <c r="R592" s="18"/>
      <c r="S592" s="18"/>
      <c r="T592" s="56"/>
      <c r="U592" s="18"/>
      <c r="V592" s="30"/>
      <c r="W592" s="30"/>
      <c r="X592" s="30"/>
      <c r="Y592" s="30"/>
      <c r="Z592" s="336"/>
      <c r="AA592" s="441"/>
    </row>
    <row r="593" spans="2:27" ht="11.25">
      <c r="B593" s="435"/>
      <c r="C593" s="434"/>
      <c r="D593" s="165"/>
      <c r="E593" s="56"/>
      <c r="F593" s="18"/>
      <c r="G593" s="18"/>
      <c r="H593" s="18"/>
      <c r="I593" s="18"/>
      <c r="J593" s="18"/>
      <c r="K593" s="57"/>
      <c r="L593" s="18"/>
      <c r="M593" s="18"/>
      <c r="N593" s="18"/>
      <c r="O593" s="56"/>
      <c r="P593" s="18"/>
      <c r="Q593" s="18"/>
      <c r="R593" s="18"/>
      <c r="S593" s="18"/>
      <c r="T593" s="56"/>
      <c r="U593" s="18"/>
      <c r="V593" s="30"/>
      <c r="W593" s="30"/>
      <c r="X593" s="30"/>
      <c r="Y593" s="30"/>
      <c r="Z593" s="336"/>
      <c r="AA593" s="441"/>
    </row>
    <row r="594" spans="2:27" ht="11.25">
      <c r="B594" s="435"/>
      <c r="C594" s="434"/>
      <c r="D594" s="165"/>
      <c r="E594" s="56"/>
      <c r="F594" s="18"/>
      <c r="G594" s="18"/>
      <c r="H594" s="18"/>
      <c r="I594" s="18"/>
      <c r="J594" s="18"/>
      <c r="K594" s="57"/>
      <c r="L594" s="18"/>
      <c r="M594" s="18"/>
      <c r="N594" s="18"/>
      <c r="O594" s="56"/>
      <c r="P594" s="18"/>
      <c r="Q594" s="18"/>
      <c r="R594" s="18"/>
      <c r="S594" s="18"/>
      <c r="T594" s="56"/>
      <c r="U594" s="18"/>
      <c r="V594" s="30"/>
      <c r="W594" s="30"/>
      <c r="X594" s="30"/>
      <c r="Y594" s="30"/>
      <c r="Z594" s="336"/>
      <c r="AA594" s="441"/>
    </row>
    <row r="595" spans="2:27" ht="11.25">
      <c r="B595" s="435"/>
      <c r="C595" s="434"/>
      <c r="D595" s="165"/>
      <c r="E595" s="56"/>
      <c r="F595" s="18"/>
      <c r="G595" s="18"/>
      <c r="H595" s="18"/>
      <c r="I595" s="18"/>
      <c r="J595" s="18"/>
      <c r="K595" s="57"/>
      <c r="L595" s="18"/>
      <c r="M595" s="18"/>
      <c r="N595" s="18"/>
      <c r="O595" s="56"/>
      <c r="P595" s="18"/>
      <c r="Q595" s="18"/>
      <c r="R595" s="18"/>
      <c r="S595" s="18"/>
      <c r="T595" s="56"/>
      <c r="U595" s="18"/>
      <c r="V595" s="30"/>
      <c r="W595" s="30"/>
      <c r="X595" s="30"/>
      <c r="Y595" s="30"/>
      <c r="Z595" s="336"/>
      <c r="AA595" s="441"/>
    </row>
    <row r="596" spans="2:27" ht="11.25">
      <c r="B596" s="435"/>
      <c r="C596" s="434"/>
      <c r="D596" s="165"/>
      <c r="E596" s="56"/>
      <c r="F596" s="18"/>
      <c r="G596" s="18"/>
      <c r="H596" s="18"/>
      <c r="I596" s="18"/>
      <c r="J596" s="18"/>
      <c r="K596" s="57"/>
      <c r="L596" s="18"/>
      <c r="M596" s="18"/>
      <c r="N596" s="18"/>
      <c r="O596" s="56"/>
      <c r="P596" s="18"/>
      <c r="Q596" s="18"/>
      <c r="R596" s="18"/>
      <c r="S596" s="18"/>
      <c r="T596" s="56"/>
      <c r="U596" s="18"/>
      <c r="V596" s="30"/>
      <c r="W596" s="30"/>
      <c r="X596" s="30"/>
      <c r="Y596" s="30"/>
      <c r="Z596" s="336"/>
      <c r="AA596" s="441"/>
    </row>
    <row r="597" spans="2:27" ht="11.25">
      <c r="B597" s="435"/>
      <c r="C597" s="434"/>
      <c r="D597" s="165"/>
      <c r="E597" s="56"/>
      <c r="F597" s="18"/>
      <c r="G597" s="18"/>
      <c r="H597" s="18"/>
      <c r="I597" s="18"/>
      <c r="J597" s="18"/>
      <c r="K597" s="57"/>
      <c r="L597" s="18"/>
      <c r="M597" s="18"/>
      <c r="N597" s="18"/>
      <c r="O597" s="56"/>
      <c r="P597" s="18"/>
      <c r="Q597" s="18"/>
      <c r="R597" s="18"/>
      <c r="S597" s="18"/>
      <c r="T597" s="56"/>
      <c r="U597" s="18"/>
      <c r="V597" s="30"/>
      <c r="W597" s="30"/>
      <c r="X597" s="30"/>
      <c r="Y597" s="30"/>
      <c r="Z597" s="336"/>
      <c r="AA597" s="441"/>
    </row>
    <row r="598" spans="2:27" ht="11.25">
      <c r="B598" s="435"/>
      <c r="C598" s="434"/>
      <c r="D598" s="165"/>
      <c r="E598" s="56"/>
      <c r="F598" s="18"/>
      <c r="G598" s="18"/>
      <c r="H598" s="18"/>
      <c r="I598" s="18"/>
      <c r="J598" s="18"/>
      <c r="K598" s="57"/>
      <c r="L598" s="18"/>
      <c r="M598" s="18"/>
      <c r="N598" s="18"/>
      <c r="O598" s="56"/>
      <c r="P598" s="18"/>
      <c r="Q598" s="18"/>
      <c r="R598" s="18"/>
      <c r="S598" s="18"/>
      <c r="T598" s="56"/>
      <c r="U598" s="18"/>
      <c r="V598" s="30"/>
      <c r="W598" s="30"/>
      <c r="X598" s="30"/>
      <c r="Y598" s="30"/>
      <c r="Z598" s="336"/>
      <c r="AA598" s="441"/>
    </row>
    <row r="599" spans="2:27" ht="11.25">
      <c r="B599" s="435"/>
      <c r="C599" s="434"/>
      <c r="D599" s="165"/>
      <c r="E599" s="56"/>
      <c r="F599" s="18"/>
      <c r="G599" s="18"/>
      <c r="H599" s="18"/>
      <c r="I599" s="18"/>
      <c r="J599" s="18"/>
      <c r="K599" s="57"/>
      <c r="L599" s="18"/>
      <c r="M599" s="18"/>
      <c r="N599" s="18"/>
      <c r="O599" s="56"/>
      <c r="P599" s="18"/>
      <c r="Q599" s="18"/>
      <c r="R599" s="18"/>
      <c r="S599" s="18"/>
      <c r="T599" s="56"/>
      <c r="U599" s="18"/>
      <c r="V599" s="30"/>
      <c r="W599" s="30"/>
      <c r="X599" s="30"/>
      <c r="Y599" s="30"/>
      <c r="Z599" s="336"/>
      <c r="AA599" s="441"/>
    </row>
    <row r="600" spans="2:27" ht="11.25">
      <c r="B600" s="435"/>
      <c r="C600" s="434"/>
      <c r="D600" s="165"/>
      <c r="E600" s="56"/>
      <c r="F600" s="18"/>
      <c r="G600" s="18"/>
      <c r="H600" s="18"/>
      <c r="I600" s="18"/>
      <c r="J600" s="18"/>
      <c r="K600" s="57"/>
      <c r="L600" s="18"/>
      <c r="M600" s="18"/>
      <c r="N600" s="18"/>
      <c r="O600" s="56"/>
      <c r="P600" s="18"/>
      <c r="Q600" s="18"/>
      <c r="R600" s="18"/>
      <c r="S600" s="18"/>
      <c r="T600" s="56"/>
      <c r="U600" s="18"/>
      <c r="V600" s="30"/>
      <c r="W600" s="30"/>
      <c r="X600" s="30"/>
      <c r="Y600" s="30"/>
      <c r="Z600" s="336"/>
      <c r="AA600" s="441"/>
    </row>
    <row r="601" spans="2:27" ht="11.25">
      <c r="B601" s="303"/>
      <c r="C601" s="222"/>
      <c r="D601" s="165"/>
      <c r="E601" s="56"/>
      <c r="F601" s="18"/>
      <c r="G601" s="18"/>
      <c r="H601" s="18"/>
      <c r="I601" s="18"/>
      <c r="J601" s="18"/>
      <c r="K601" s="57"/>
      <c r="L601" s="18"/>
      <c r="M601" s="18"/>
      <c r="N601" s="18"/>
      <c r="O601" s="56"/>
      <c r="P601" s="18"/>
      <c r="Q601" s="18"/>
      <c r="R601" s="18"/>
      <c r="S601" s="18"/>
      <c r="T601" s="56"/>
      <c r="U601" s="18"/>
      <c r="V601" s="30"/>
      <c r="W601" s="30"/>
      <c r="X601" s="30"/>
      <c r="Y601" s="30"/>
      <c r="Z601" s="336"/>
      <c r="AA601" s="337"/>
    </row>
    <row r="602" spans="2:27" ht="11.25">
      <c r="B602" s="303"/>
      <c r="C602" s="222"/>
      <c r="D602" s="165"/>
      <c r="E602" s="56"/>
      <c r="F602" s="18"/>
      <c r="G602" s="18"/>
      <c r="H602" s="18"/>
      <c r="I602" s="18"/>
      <c r="J602" s="18"/>
      <c r="K602" s="57"/>
      <c r="L602" s="18"/>
      <c r="M602" s="18"/>
      <c r="N602" s="18"/>
      <c r="O602" s="56"/>
      <c r="P602" s="18"/>
      <c r="Q602" s="18"/>
      <c r="R602" s="18"/>
      <c r="S602" s="18"/>
      <c r="T602" s="56"/>
      <c r="U602" s="18"/>
      <c r="V602" s="30"/>
      <c r="W602" s="30"/>
      <c r="X602" s="30"/>
      <c r="Y602" s="30"/>
      <c r="Z602" s="336"/>
      <c r="AA602" s="337"/>
    </row>
    <row r="603" spans="2:27" ht="11.25">
      <c r="B603" s="648"/>
      <c r="C603" s="650"/>
      <c r="D603" s="96"/>
      <c r="E603" s="56"/>
      <c r="F603" s="18"/>
      <c r="G603" s="119"/>
      <c r="H603" s="119"/>
      <c r="I603" s="119"/>
      <c r="J603" s="119"/>
      <c r="K603" s="57"/>
      <c r="L603" s="21"/>
      <c r="M603" s="21"/>
      <c r="N603" s="21"/>
      <c r="O603" s="56"/>
      <c r="P603" s="18"/>
      <c r="Q603" s="18"/>
      <c r="R603" s="18"/>
      <c r="S603" s="18"/>
      <c r="T603" s="329"/>
      <c r="U603" s="236"/>
      <c r="V603" s="119"/>
      <c r="W603" s="119"/>
      <c r="X603" s="119"/>
      <c r="Y603" s="119"/>
      <c r="Z603" s="336"/>
      <c r="AA603" s="337"/>
    </row>
    <row r="604" spans="2:27" ht="12" thickBot="1">
      <c r="B604" s="649"/>
      <c r="C604" s="651"/>
      <c r="D604" s="102"/>
      <c r="E604" s="56"/>
      <c r="F604" s="18"/>
      <c r="G604" s="119"/>
      <c r="H604" s="119"/>
      <c r="I604" s="119"/>
      <c r="J604" s="119"/>
      <c r="K604" s="57"/>
      <c r="L604" s="21"/>
      <c r="M604" s="21"/>
      <c r="N604" s="21"/>
      <c r="O604" s="56"/>
      <c r="P604" s="18"/>
      <c r="Q604" s="18"/>
      <c r="R604" s="18"/>
      <c r="S604" s="18"/>
      <c r="T604" s="329"/>
      <c r="U604" s="236"/>
      <c r="V604" s="119"/>
      <c r="W604" s="119"/>
      <c r="X604" s="119"/>
      <c r="Y604" s="119"/>
      <c r="Z604" s="396"/>
      <c r="AA604" s="339"/>
    </row>
    <row r="605" spans="2:27" ht="11.25">
      <c r="B605" s="11"/>
      <c r="C605" s="41" t="s">
        <v>7</v>
      </c>
      <c r="D605" s="11"/>
      <c r="E605" s="351">
        <f>SUM(E568:E604)</f>
        <v>3770318.63</v>
      </c>
      <c r="F605" s="349">
        <f>SUM(F568:F604)</f>
        <v>3770318.63</v>
      </c>
      <c r="G605" s="334">
        <f>SUM(G568:G604)</f>
        <v>0</v>
      </c>
      <c r="H605" s="334">
        <f>SUM(H570:H604)</f>
        <v>0</v>
      </c>
      <c r="I605" s="334">
        <f>SUM(I570:I604)</f>
        <v>0</v>
      </c>
      <c r="J605" s="334">
        <f aca="true" t="shared" si="14" ref="J605:V605">SUM(J568:J604)</f>
        <v>0</v>
      </c>
      <c r="K605" s="565">
        <f t="shared" si="14"/>
        <v>27412.839999999997</v>
      </c>
      <c r="L605" s="333">
        <f t="shared" si="14"/>
        <v>27412.839999999997</v>
      </c>
      <c r="M605" s="334">
        <f t="shared" si="14"/>
        <v>0</v>
      </c>
      <c r="N605" s="334">
        <f t="shared" si="14"/>
        <v>0</v>
      </c>
      <c r="O605" s="397">
        <f t="shared" si="14"/>
        <v>0</v>
      </c>
      <c r="P605" s="334">
        <f t="shared" si="14"/>
        <v>0</v>
      </c>
      <c r="Q605" s="334">
        <f t="shared" si="14"/>
        <v>0</v>
      </c>
      <c r="R605" s="334">
        <f t="shared" si="14"/>
        <v>0</v>
      </c>
      <c r="S605" s="334">
        <f t="shared" si="14"/>
        <v>0</v>
      </c>
      <c r="T605" s="351">
        <f t="shared" si="14"/>
        <v>3742905.79</v>
      </c>
      <c r="U605" s="349">
        <f t="shared" si="14"/>
        <v>3742905.79</v>
      </c>
      <c r="V605" s="334">
        <f t="shared" si="14"/>
        <v>0</v>
      </c>
      <c r="W605" s="334">
        <f>SUM(W570:W604)</f>
        <v>0</v>
      </c>
      <c r="X605" s="334">
        <f>SUM(X570:X604)</f>
        <v>0</v>
      </c>
      <c r="Y605" s="334">
        <f>SUM(Y568:Y604)</f>
        <v>0</v>
      </c>
      <c r="Z605" s="409"/>
      <c r="AA605" s="411"/>
    </row>
    <row r="606" spans="2:27" ht="11.25">
      <c r="B606" s="11"/>
      <c r="C606" s="41" t="s">
        <v>8</v>
      </c>
      <c r="D606" s="11"/>
      <c r="E606" s="401"/>
      <c r="F606" s="402"/>
      <c r="G606" s="404"/>
      <c r="H606" s="404"/>
      <c r="I606" s="404"/>
      <c r="J606" s="404"/>
      <c r="K606" s="567"/>
      <c r="L606" s="403"/>
      <c r="M606" s="404"/>
      <c r="N606" s="404"/>
      <c r="O606" s="405"/>
      <c r="P606" s="404"/>
      <c r="Q606" s="404"/>
      <c r="R606" s="404"/>
      <c r="S606" s="404"/>
      <c r="T606" s="401"/>
      <c r="U606" s="402"/>
      <c r="V606" s="404"/>
      <c r="W606" s="404"/>
      <c r="X606" s="404"/>
      <c r="Y606" s="404"/>
      <c r="Z606" s="409"/>
      <c r="AA606" s="411"/>
    </row>
    <row r="607" spans="2:27" ht="12" thickBot="1">
      <c r="B607" s="11"/>
      <c r="C607" s="41" t="s">
        <v>9</v>
      </c>
      <c r="D607" s="11"/>
      <c r="E607" s="393">
        <f>SUM(E605+E546+E496+E444)</f>
        <v>13447797.36</v>
      </c>
      <c r="F607" s="355">
        <f>SUM(F605+F546+F496+F444)</f>
        <v>13229297.36</v>
      </c>
      <c r="G607" s="355">
        <f>SUM(G605+G546+G496+G444)</f>
        <v>218500</v>
      </c>
      <c r="H607" s="356">
        <f>SUM(H605)</f>
        <v>0</v>
      </c>
      <c r="I607" s="356">
        <f>SUM(I605)</f>
        <v>0</v>
      </c>
      <c r="J607" s="412">
        <f aca="true" t="shared" si="15" ref="J607:V607">SUM(J605+J546+J496+J444)</f>
        <v>0</v>
      </c>
      <c r="K607" s="568">
        <f t="shared" si="15"/>
        <v>115313.88</v>
      </c>
      <c r="L607" s="357">
        <f t="shared" si="15"/>
        <v>115313.88</v>
      </c>
      <c r="M607" s="356">
        <f t="shared" si="15"/>
        <v>0</v>
      </c>
      <c r="N607" s="412">
        <f t="shared" si="15"/>
        <v>0</v>
      </c>
      <c r="O607" s="568">
        <f t="shared" si="15"/>
        <v>55212.12</v>
      </c>
      <c r="P607" s="357">
        <f t="shared" si="15"/>
        <v>45212.119999999995</v>
      </c>
      <c r="Q607" s="356">
        <f t="shared" si="15"/>
        <v>0</v>
      </c>
      <c r="R607" s="357">
        <f t="shared" si="15"/>
        <v>10000</v>
      </c>
      <c r="S607" s="412">
        <f t="shared" si="15"/>
        <v>0</v>
      </c>
      <c r="T607" s="393">
        <f t="shared" si="15"/>
        <v>13387695.6</v>
      </c>
      <c r="U607" s="355">
        <f t="shared" si="15"/>
        <v>13159195.6</v>
      </c>
      <c r="V607" s="355">
        <f t="shared" si="15"/>
        <v>218500</v>
      </c>
      <c r="W607" s="357">
        <f>SUM(W605+W546)</f>
        <v>10000</v>
      </c>
      <c r="X607" s="356">
        <f>SUM(X605)</f>
        <v>0</v>
      </c>
      <c r="Y607" s="412">
        <f>SUM(Y605+Y546+Y496+Y444)</f>
        <v>0</v>
      </c>
      <c r="Z607" s="409"/>
      <c r="AA607" s="411"/>
    </row>
    <row r="608" spans="2:27" ht="11.25">
      <c r="B608" s="11"/>
      <c r="C608" s="41"/>
      <c r="D608" s="11"/>
      <c r="E608" s="280"/>
      <c r="F608" s="280"/>
      <c r="G608" s="139"/>
      <c r="H608" s="139"/>
      <c r="I608" s="139"/>
      <c r="J608" s="139"/>
      <c r="K608" s="139"/>
      <c r="L608" s="139"/>
      <c r="M608" s="139"/>
      <c r="N608" s="139"/>
      <c r="O608" s="139"/>
      <c r="P608" s="139"/>
      <c r="Q608" s="139"/>
      <c r="R608" s="139"/>
      <c r="S608" s="139"/>
      <c r="T608" s="280"/>
      <c r="U608" s="280"/>
      <c r="V608" s="139"/>
      <c r="W608" s="139"/>
      <c r="X608" s="139"/>
      <c r="Y608" s="139"/>
      <c r="Z608" s="215"/>
      <c r="AA608" s="216"/>
    </row>
    <row r="609" spans="2:27" ht="11.25">
      <c r="B609" s="11"/>
      <c r="C609" s="41"/>
      <c r="D609" s="11"/>
      <c r="E609" s="108"/>
      <c r="F609" s="108"/>
      <c r="G609" s="109"/>
      <c r="H609" s="109"/>
      <c r="I609" s="109"/>
      <c r="J609" s="109"/>
      <c r="K609" s="138"/>
      <c r="L609" s="138"/>
      <c r="M609" s="138"/>
      <c r="N609" s="138"/>
      <c r="O609" s="138"/>
      <c r="P609" s="138"/>
      <c r="Q609" s="138"/>
      <c r="R609" s="138"/>
      <c r="S609" s="138"/>
      <c r="T609" s="110"/>
      <c r="U609" s="110"/>
      <c r="V609" s="139"/>
      <c r="W609" s="139"/>
      <c r="X609" s="139"/>
      <c r="Y609" s="139"/>
      <c r="Z609" s="215"/>
      <c r="AA609" s="216"/>
    </row>
    <row r="610" spans="2:27" ht="11.25">
      <c r="B610" s="11"/>
      <c r="C610" s="637" t="s">
        <v>10</v>
      </c>
      <c r="D610" s="637"/>
      <c r="E610" s="637"/>
      <c r="F610" s="637"/>
      <c r="G610" s="637"/>
      <c r="H610" s="637"/>
      <c r="I610" s="637"/>
      <c r="J610" s="637"/>
      <c r="K610" s="24"/>
      <c r="L610" s="24"/>
      <c r="M610" s="24"/>
      <c r="N610" s="24"/>
      <c r="O610" s="24"/>
      <c r="P610" s="24"/>
      <c r="Q610" s="24"/>
      <c r="R610" s="24"/>
      <c r="S610" s="24"/>
      <c r="T610" s="637" t="s">
        <v>23</v>
      </c>
      <c r="U610" s="637"/>
      <c r="V610" s="637"/>
      <c r="W610" s="637"/>
      <c r="X610" s="637"/>
      <c r="Y610" s="637"/>
      <c r="Z610" s="215"/>
      <c r="AA610" s="216"/>
    </row>
    <row r="611" spans="2:27" ht="11.25">
      <c r="B611" s="11"/>
      <c r="C611" s="637" t="s">
        <v>118</v>
      </c>
      <c r="D611" s="637"/>
      <c r="E611" s="637"/>
      <c r="F611" s="637"/>
      <c r="G611" s="637"/>
      <c r="H611" s="637"/>
      <c r="I611" s="637"/>
      <c r="J611" s="637"/>
      <c r="K611" s="24"/>
      <c r="L611" s="24"/>
      <c r="M611" s="24"/>
      <c r="N611" s="24"/>
      <c r="O611" s="24"/>
      <c r="P611" s="24"/>
      <c r="Q611" s="24"/>
      <c r="R611" s="24"/>
      <c r="S611" s="24"/>
      <c r="T611" s="637" t="s">
        <v>119</v>
      </c>
      <c r="U611" s="637"/>
      <c r="V611" s="637"/>
      <c r="W611" s="637"/>
      <c r="X611" s="637"/>
      <c r="Y611" s="637"/>
      <c r="Z611" s="215"/>
      <c r="AA611" s="216"/>
    </row>
    <row r="612" spans="2:27" ht="11.25">
      <c r="B612" s="623" t="s">
        <v>0</v>
      </c>
      <c r="C612" s="623"/>
      <c r="D612" s="623"/>
      <c r="E612" s="623"/>
      <c r="F612" s="623"/>
      <c r="G612" s="623"/>
      <c r="H612" s="623"/>
      <c r="I612" s="623"/>
      <c r="J612" s="623"/>
      <c r="K612" s="623"/>
      <c r="L612" s="623"/>
      <c r="M612" s="623"/>
      <c r="N612" s="623"/>
      <c r="O612" s="623"/>
      <c r="P612" s="623"/>
      <c r="Q612" s="623"/>
      <c r="R612" s="623"/>
      <c r="S612" s="623"/>
      <c r="T612" s="623"/>
      <c r="U612" s="623"/>
      <c r="V612" s="623"/>
      <c r="W612" s="623"/>
      <c r="X612" s="623"/>
      <c r="Y612" s="623"/>
      <c r="Z612" s="623"/>
      <c r="AA612" s="623"/>
    </row>
    <row r="613" spans="2:27" ht="11.25">
      <c r="B613" s="623" t="s">
        <v>398</v>
      </c>
      <c r="C613" s="623"/>
      <c r="D613" s="623"/>
      <c r="E613" s="623"/>
      <c r="F613" s="623"/>
      <c r="G613" s="623"/>
      <c r="H613" s="623"/>
      <c r="I613" s="623"/>
      <c r="J613" s="623"/>
      <c r="K613" s="623"/>
      <c r="L613" s="623"/>
      <c r="M613" s="623"/>
      <c r="N613" s="623"/>
      <c r="O613" s="623"/>
      <c r="P613" s="623"/>
      <c r="Q613" s="623"/>
      <c r="R613" s="623"/>
      <c r="S613" s="623"/>
      <c r="T613" s="623"/>
      <c r="U613" s="623"/>
      <c r="V613" s="623"/>
      <c r="W613" s="623"/>
      <c r="X613" s="623"/>
      <c r="Y613" s="623"/>
      <c r="Z613" s="623"/>
      <c r="AA613" s="623"/>
    </row>
    <row r="614" spans="2:27" ht="11.25">
      <c r="B614" s="623" t="s">
        <v>511</v>
      </c>
      <c r="C614" s="623"/>
      <c r="D614" s="623"/>
      <c r="E614" s="623"/>
      <c r="F614" s="623"/>
      <c r="G614" s="623"/>
      <c r="H614" s="623"/>
      <c r="I614" s="623"/>
      <c r="J614" s="623"/>
      <c r="K614" s="623"/>
      <c r="L614" s="623"/>
      <c r="M614" s="623"/>
      <c r="N614" s="623"/>
      <c r="O614" s="623"/>
      <c r="P614" s="623"/>
      <c r="Q614" s="623"/>
      <c r="R614" s="623"/>
      <c r="S614" s="623"/>
      <c r="T614" s="623"/>
      <c r="U614" s="623"/>
      <c r="V614" s="623"/>
      <c r="W614" s="623"/>
      <c r="X614" s="623"/>
      <c r="Y614" s="623"/>
      <c r="Z614" s="623"/>
      <c r="AA614" s="623"/>
    </row>
    <row r="615" spans="2:27" ht="11.25">
      <c r="B615" s="9" t="s">
        <v>50</v>
      </c>
      <c r="C615" s="7"/>
      <c r="D615" s="4"/>
      <c r="E615" s="5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4"/>
      <c r="W615" s="4"/>
      <c r="X615" s="4"/>
      <c r="Y615" s="4"/>
      <c r="Z615" s="4"/>
      <c r="AA615" s="4"/>
    </row>
    <row r="616" spans="2:27" ht="11.25">
      <c r="B616" s="9" t="s">
        <v>51</v>
      </c>
      <c r="C616" s="7"/>
      <c r="D616" s="4"/>
      <c r="E616" s="5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4"/>
      <c r="W616" s="4"/>
      <c r="X616" s="4"/>
      <c r="Y616" s="4"/>
      <c r="Z616" s="4"/>
      <c r="AA616" s="4"/>
    </row>
    <row r="617" spans="2:27" ht="12" thickBot="1">
      <c r="B617" s="80" t="s">
        <v>117</v>
      </c>
      <c r="C617" s="39"/>
      <c r="D617" s="11"/>
      <c r="E617" s="12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1"/>
      <c r="W617" s="11"/>
      <c r="X617" s="11"/>
      <c r="Y617" s="11"/>
      <c r="Z617" s="11"/>
      <c r="AA617" s="11"/>
    </row>
    <row r="618" spans="2:27" ht="11.25">
      <c r="B618" s="82"/>
      <c r="C618" s="83"/>
      <c r="D618" s="84"/>
      <c r="E618" s="61"/>
      <c r="F618" s="62"/>
      <c r="G618" s="62"/>
      <c r="H618" s="62"/>
      <c r="I618" s="62"/>
      <c r="J618" s="62"/>
      <c r="K618" s="68"/>
      <c r="L618" s="62"/>
      <c r="M618" s="62"/>
      <c r="N618" s="62"/>
      <c r="O618" s="68"/>
      <c r="P618" s="62"/>
      <c r="Q618" s="62"/>
      <c r="R618" s="62"/>
      <c r="S618" s="62"/>
      <c r="T618" s="68"/>
      <c r="U618" s="62"/>
      <c r="V618" s="63"/>
      <c r="W618" s="63"/>
      <c r="X618" s="63"/>
      <c r="Y618" s="63"/>
      <c r="Z618" s="654" t="s">
        <v>1</v>
      </c>
      <c r="AA618" s="655"/>
    </row>
    <row r="619" spans="2:27" ht="12" thickBot="1">
      <c r="B619" s="661" t="s">
        <v>88</v>
      </c>
      <c r="C619" s="662"/>
      <c r="D619" s="663"/>
      <c r="E619" s="638" t="s">
        <v>12</v>
      </c>
      <c r="F619" s="639"/>
      <c r="G619" s="639"/>
      <c r="H619" s="639"/>
      <c r="I619" s="639"/>
      <c r="J619" s="639"/>
      <c r="K619" s="638" t="s">
        <v>13</v>
      </c>
      <c r="L619" s="639"/>
      <c r="M619" s="639"/>
      <c r="N619" s="639"/>
      <c r="O619" s="638" t="s">
        <v>14</v>
      </c>
      <c r="P619" s="639"/>
      <c r="Q619" s="639"/>
      <c r="R619" s="639"/>
      <c r="S619" s="639"/>
      <c r="T619" s="638" t="s">
        <v>15</v>
      </c>
      <c r="U619" s="639"/>
      <c r="V619" s="639"/>
      <c r="W619" s="639"/>
      <c r="X619" s="639"/>
      <c r="Y619" s="639"/>
      <c r="Z619" s="656"/>
      <c r="AA619" s="657"/>
    </row>
    <row r="620" spans="2:27" ht="12" thickBot="1">
      <c r="B620" s="64"/>
      <c r="C620" s="85"/>
      <c r="D620" s="86"/>
      <c r="E620" s="64"/>
      <c r="F620" s="65"/>
      <c r="G620" s="66"/>
      <c r="H620" s="66"/>
      <c r="I620" s="66"/>
      <c r="J620" s="66"/>
      <c r="K620" s="69"/>
      <c r="L620" s="66"/>
      <c r="M620" s="66"/>
      <c r="N620" s="66"/>
      <c r="O620" s="69"/>
      <c r="P620" s="66"/>
      <c r="Q620" s="66"/>
      <c r="R620" s="66"/>
      <c r="S620" s="66"/>
      <c r="T620" s="69"/>
      <c r="U620" s="66"/>
      <c r="V620" s="67"/>
      <c r="W620" s="67"/>
      <c r="X620" s="67"/>
      <c r="Y620" s="67"/>
      <c r="Z620" s="633" t="s">
        <v>2</v>
      </c>
      <c r="AA620" s="634"/>
    </row>
    <row r="621" spans="2:27" ht="11.25">
      <c r="B621" s="87"/>
      <c r="C621" s="88"/>
      <c r="D621" s="89"/>
      <c r="E621" s="240"/>
      <c r="F621" s="276" t="s">
        <v>44</v>
      </c>
      <c r="G621" s="673" t="s">
        <v>502</v>
      </c>
      <c r="H621" s="626" t="s">
        <v>495</v>
      </c>
      <c r="I621" s="626" t="s">
        <v>449</v>
      </c>
      <c r="J621" s="628" t="s">
        <v>120</v>
      </c>
      <c r="K621" s="240"/>
      <c r="L621" s="276" t="s">
        <v>44</v>
      </c>
      <c r="M621" s="673" t="s">
        <v>502</v>
      </c>
      <c r="N621" s="241" t="s">
        <v>120</v>
      </c>
      <c r="O621" s="240"/>
      <c r="P621" s="276" t="s">
        <v>44</v>
      </c>
      <c r="Q621" s="673" t="s">
        <v>502</v>
      </c>
      <c r="R621" s="626" t="s">
        <v>495</v>
      </c>
      <c r="S621" s="241" t="s">
        <v>120</v>
      </c>
      <c r="T621" s="240"/>
      <c r="U621" s="276" t="s">
        <v>44</v>
      </c>
      <c r="V621" s="673" t="s">
        <v>502</v>
      </c>
      <c r="W621" s="626" t="s">
        <v>495</v>
      </c>
      <c r="X621" s="626" t="s">
        <v>449</v>
      </c>
      <c r="Y621" s="628" t="s">
        <v>120</v>
      </c>
      <c r="Z621" s="113" t="s">
        <v>39</v>
      </c>
      <c r="AA621" s="72" t="s">
        <v>48</v>
      </c>
    </row>
    <row r="622" spans="2:27" ht="12" thickBot="1">
      <c r="B622" s="90" t="s">
        <v>3</v>
      </c>
      <c r="C622" s="91" t="s">
        <v>4</v>
      </c>
      <c r="D622" s="92" t="s">
        <v>5</v>
      </c>
      <c r="E622" s="242" t="s">
        <v>16</v>
      </c>
      <c r="F622" s="277" t="s">
        <v>45</v>
      </c>
      <c r="G622" s="674"/>
      <c r="H622" s="627"/>
      <c r="I622" s="627"/>
      <c r="J622" s="629"/>
      <c r="K622" s="242" t="s">
        <v>16</v>
      </c>
      <c r="L622" s="277" t="s">
        <v>45</v>
      </c>
      <c r="M622" s="674"/>
      <c r="N622" s="243"/>
      <c r="O622" s="242" t="s">
        <v>16</v>
      </c>
      <c r="P622" s="277" t="s">
        <v>45</v>
      </c>
      <c r="Q622" s="674"/>
      <c r="R622" s="627"/>
      <c r="S622" s="243"/>
      <c r="T622" s="242" t="s">
        <v>16</v>
      </c>
      <c r="U622" s="277" t="s">
        <v>45</v>
      </c>
      <c r="V622" s="674"/>
      <c r="W622" s="627"/>
      <c r="X622" s="627"/>
      <c r="Y622" s="629"/>
      <c r="Z622" s="73" t="s">
        <v>40</v>
      </c>
      <c r="AA622" s="73" t="s">
        <v>49</v>
      </c>
    </row>
    <row r="623" spans="2:27" ht="11.25">
      <c r="B623" s="145"/>
      <c r="C623" s="150"/>
      <c r="D623" s="146"/>
      <c r="E623" s="49"/>
      <c r="F623" s="19"/>
      <c r="G623" s="48"/>
      <c r="H623" s="48"/>
      <c r="I623" s="48"/>
      <c r="J623" s="48"/>
      <c r="K623" s="57"/>
      <c r="L623" s="21"/>
      <c r="M623" s="21"/>
      <c r="N623" s="21"/>
      <c r="O623" s="53"/>
      <c r="P623" s="54"/>
      <c r="Q623" s="54"/>
      <c r="R623" s="54"/>
      <c r="S623" s="54"/>
      <c r="T623" s="59"/>
      <c r="U623" s="58"/>
      <c r="V623" s="48"/>
      <c r="W623" s="48"/>
      <c r="X623" s="48"/>
      <c r="Y623" s="48"/>
      <c r="Z623" s="78"/>
      <c r="AA623" s="77"/>
    </row>
    <row r="624" spans="2:27" ht="11.25">
      <c r="B624" s="624" t="s">
        <v>214</v>
      </c>
      <c r="C624" s="664" t="s">
        <v>22</v>
      </c>
      <c r="D624" s="413"/>
      <c r="E624" s="60">
        <f>SUM(F624:J624)</f>
        <v>1720444.44</v>
      </c>
      <c r="F624" s="235">
        <v>1720444.44</v>
      </c>
      <c r="G624" s="119">
        <v>0</v>
      </c>
      <c r="H624" s="119">
        <v>0</v>
      </c>
      <c r="I624" s="119">
        <v>0</v>
      </c>
      <c r="J624" s="119">
        <v>0</v>
      </c>
      <c r="K624" s="56">
        <f>SUM(L624:N624)</f>
        <v>8772.04</v>
      </c>
      <c r="L624" s="18">
        <v>8772.04</v>
      </c>
      <c r="M624" s="119"/>
      <c r="N624" s="119"/>
      <c r="O624" s="56"/>
      <c r="P624" s="114"/>
      <c r="Q624" s="18"/>
      <c r="R624" s="597"/>
      <c r="S624" s="116"/>
      <c r="T624" s="391">
        <f>SUM(U624:Y624)</f>
        <v>1711672.4</v>
      </c>
      <c r="U624" s="235">
        <f>SUM(F624-L624)</f>
        <v>1711672.4</v>
      </c>
      <c r="V624" s="130">
        <f>SUM(G624)</f>
        <v>0</v>
      </c>
      <c r="W624" s="119">
        <v>0</v>
      </c>
      <c r="X624" s="119">
        <v>0</v>
      </c>
      <c r="Y624" s="130">
        <f>SUM(J624)</f>
        <v>0</v>
      </c>
      <c r="Z624" s="336" t="s">
        <v>87</v>
      </c>
      <c r="AA624" s="77"/>
    </row>
    <row r="625" spans="2:27" ht="11.25">
      <c r="B625" s="624"/>
      <c r="C625" s="664"/>
      <c r="D625" s="413"/>
      <c r="E625" s="114"/>
      <c r="F625" s="18"/>
      <c r="G625" s="119"/>
      <c r="H625" s="119"/>
      <c r="I625" s="119"/>
      <c r="J625" s="119"/>
      <c r="K625" s="57"/>
      <c r="L625" s="21"/>
      <c r="M625" s="21"/>
      <c r="N625" s="21"/>
      <c r="O625" s="56"/>
      <c r="P625" s="18"/>
      <c r="Q625" s="18"/>
      <c r="R625" s="18"/>
      <c r="S625" s="18"/>
      <c r="T625" s="329"/>
      <c r="U625" s="236"/>
      <c r="V625" s="119"/>
      <c r="W625" s="119"/>
      <c r="X625" s="119"/>
      <c r="Y625" s="119"/>
      <c r="Z625" s="336"/>
      <c r="AA625" s="77"/>
    </row>
    <row r="626" spans="2:27" ht="11.25">
      <c r="B626" s="204"/>
      <c r="C626" s="47"/>
      <c r="D626" s="140"/>
      <c r="E626" s="49"/>
      <c r="F626" s="19"/>
      <c r="G626" s="48"/>
      <c r="H626" s="48"/>
      <c r="I626" s="48"/>
      <c r="J626" s="48"/>
      <c r="K626" s="57"/>
      <c r="L626" s="21"/>
      <c r="M626" s="21"/>
      <c r="N626" s="21"/>
      <c r="O626" s="56"/>
      <c r="P626" s="18"/>
      <c r="Q626" s="18"/>
      <c r="R626" s="18"/>
      <c r="S626" s="18"/>
      <c r="T626" s="59"/>
      <c r="U626" s="58"/>
      <c r="V626" s="48"/>
      <c r="W626" s="48"/>
      <c r="X626" s="48"/>
      <c r="Y626" s="48"/>
      <c r="Z626" s="78"/>
      <c r="AA626" s="77"/>
    </row>
    <row r="627" spans="2:27" ht="11.25">
      <c r="B627" s="204"/>
      <c r="C627" s="47"/>
      <c r="D627" s="140"/>
      <c r="E627" s="49"/>
      <c r="F627" s="19"/>
      <c r="G627" s="48"/>
      <c r="H627" s="48"/>
      <c r="I627" s="48"/>
      <c r="J627" s="48"/>
      <c r="K627" s="57"/>
      <c r="L627" s="21"/>
      <c r="M627" s="21"/>
      <c r="N627" s="21"/>
      <c r="O627" s="56"/>
      <c r="P627" s="18"/>
      <c r="Q627" s="18"/>
      <c r="R627" s="18"/>
      <c r="S627" s="18"/>
      <c r="T627" s="59"/>
      <c r="U627" s="58"/>
      <c r="V627" s="48"/>
      <c r="W627" s="48"/>
      <c r="X627" s="48"/>
      <c r="Y627" s="48"/>
      <c r="Z627" s="78"/>
      <c r="AA627" s="77"/>
    </row>
    <row r="628" spans="2:27" ht="11.25">
      <c r="B628" s="204"/>
      <c r="C628" s="47"/>
      <c r="D628" s="140"/>
      <c r="E628" s="49"/>
      <c r="F628" s="19"/>
      <c r="G628" s="48"/>
      <c r="H628" s="48"/>
      <c r="I628" s="48"/>
      <c r="J628" s="48"/>
      <c r="K628" s="57"/>
      <c r="L628" s="21"/>
      <c r="M628" s="21"/>
      <c r="N628" s="21"/>
      <c r="O628" s="56"/>
      <c r="P628" s="18"/>
      <c r="Q628" s="18"/>
      <c r="R628" s="18"/>
      <c r="S628" s="18"/>
      <c r="T628" s="59"/>
      <c r="U628" s="58"/>
      <c r="V628" s="48"/>
      <c r="W628" s="48"/>
      <c r="X628" s="48"/>
      <c r="Y628" s="48"/>
      <c r="Z628" s="78"/>
      <c r="AA628" s="77"/>
    </row>
    <row r="629" spans="2:27" ht="11.25">
      <c r="B629" s="204"/>
      <c r="C629" s="47"/>
      <c r="D629" s="140"/>
      <c r="E629" s="49"/>
      <c r="F629" s="19"/>
      <c r="G629" s="48"/>
      <c r="H629" s="48"/>
      <c r="I629" s="48"/>
      <c r="J629" s="48"/>
      <c r="K629" s="57"/>
      <c r="L629" s="21"/>
      <c r="M629" s="21"/>
      <c r="N629" s="21"/>
      <c r="O629" s="56"/>
      <c r="P629" s="18"/>
      <c r="Q629" s="18"/>
      <c r="R629" s="18"/>
      <c r="S629" s="18"/>
      <c r="T629" s="59"/>
      <c r="U629" s="58"/>
      <c r="V629" s="48"/>
      <c r="W629" s="48"/>
      <c r="X629" s="48"/>
      <c r="Y629" s="48"/>
      <c r="Z629" s="78"/>
      <c r="AA629" s="77"/>
    </row>
    <row r="630" spans="2:27" ht="11.25">
      <c r="B630" s="204"/>
      <c r="C630" s="47"/>
      <c r="D630" s="140"/>
      <c r="E630" s="49"/>
      <c r="F630" s="19"/>
      <c r="G630" s="48"/>
      <c r="H630" s="48"/>
      <c r="I630" s="48"/>
      <c r="J630" s="48"/>
      <c r="K630" s="57"/>
      <c r="L630" s="21"/>
      <c r="M630" s="21"/>
      <c r="N630" s="21"/>
      <c r="O630" s="56"/>
      <c r="P630" s="18"/>
      <c r="Q630" s="18"/>
      <c r="R630" s="18"/>
      <c r="S630" s="18"/>
      <c r="T630" s="59"/>
      <c r="U630" s="58"/>
      <c r="V630" s="48"/>
      <c r="W630" s="48"/>
      <c r="X630" s="48"/>
      <c r="Y630" s="48"/>
      <c r="Z630" s="78"/>
      <c r="AA630" s="77"/>
    </row>
    <row r="631" spans="2:27" ht="11.25">
      <c r="B631" s="204"/>
      <c r="C631" s="47"/>
      <c r="D631" s="140"/>
      <c r="E631" s="49"/>
      <c r="F631" s="19"/>
      <c r="G631" s="48"/>
      <c r="H631" s="48"/>
      <c r="I631" s="48"/>
      <c r="J631" s="48"/>
      <c r="K631" s="57"/>
      <c r="L631" s="21"/>
      <c r="M631" s="21"/>
      <c r="N631" s="21"/>
      <c r="O631" s="56"/>
      <c r="P631" s="18"/>
      <c r="Q631" s="18"/>
      <c r="R631" s="18"/>
      <c r="S631" s="18"/>
      <c r="T631" s="59"/>
      <c r="U631" s="58"/>
      <c r="V631" s="48"/>
      <c r="W631" s="48"/>
      <c r="X631" s="48"/>
      <c r="Y631" s="48"/>
      <c r="Z631" s="78"/>
      <c r="AA631" s="77"/>
    </row>
    <row r="632" spans="2:27" ht="11.25">
      <c r="B632" s="204"/>
      <c r="C632" s="47"/>
      <c r="D632" s="140"/>
      <c r="E632" s="49"/>
      <c r="F632" s="19"/>
      <c r="G632" s="48"/>
      <c r="H632" s="48"/>
      <c r="I632" s="48"/>
      <c r="J632" s="48"/>
      <c r="K632" s="57"/>
      <c r="L632" s="21"/>
      <c r="M632" s="21"/>
      <c r="N632" s="21"/>
      <c r="O632" s="56"/>
      <c r="P632" s="18"/>
      <c r="Q632" s="18"/>
      <c r="R632" s="18"/>
      <c r="S632" s="18"/>
      <c r="T632" s="59"/>
      <c r="U632" s="58"/>
      <c r="V632" s="48"/>
      <c r="W632" s="48"/>
      <c r="X632" s="48"/>
      <c r="Y632" s="48"/>
      <c r="Z632" s="78"/>
      <c r="AA632" s="77"/>
    </row>
    <row r="633" spans="2:27" ht="11.25">
      <c r="B633" s="147"/>
      <c r="C633" s="153"/>
      <c r="D633" s="148"/>
      <c r="E633" s="114"/>
      <c r="F633" s="18"/>
      <c r="G633" s="18"/>
      <c r="H633" s="18"/>
      <c r="I633" s="18"/>
      <c r="J633" s="18"/>
      <c r="K633" s="57"/>
      <c r="L633" s="18"/>
      <c r="M633" s="18"/>
      <c r="N633" s="18"/>
      <c r="O633" s="56"/>
      <c r="P633" s="18"/>
      <c r="Q633" s="18"/>
      <c r="R633" s="18"/>
      <c r="S633" s="18"/>
      <c r="T633" s="56"/>
      <c r="U633" s="18"/>
      <c r="V633" s="30"/>
      <c r="W633" s="30"/>
      <c r="X633" s="30"/>
      <c r="Y633" s="30"/>
      <c r="Z633" s="78"/>
      <c r="AA633" s="77"/>
    </row>
    <row r="634" spans="2:27" ht="11.25">
      <c r="B634" s="143"/>
      <c r="C634" s="151"/>
      <c r="D634" s="140"/>
      <c r="E634" s="49"/>
      <c r="F634" s="19"/>
      <c r="G634" s="48"/>
      <c r="H634" s="48"/>
      <c r="I634" s="48"/>
      <c r="J634" s="48"/>
      <c r="K634" s="57"/>
      <c r="L634" s="21"/>
      <c r="M634" s="21"/>
      <c r="N634" s="21"/>
      <c r="O634" s="56"/>
      <c r="P634" s="18"/>
      <c r="Q634" s="18"/>
      <c r="R634" s="18"/>
      <c r="S634" s="18"/>
      <c r="T634" s="59"/>
      <c r="U634" s="58"/>
      <c r="V634" s="48"/>
      <c r="W634" s="48"/>
      <c r="X634" s="48"/>
      <c r="Y634" s="48"/>
      <c r="Z634" s="78"/>
      <c r="AA634" s="77"/>
    </row>
    <row r="635" spans="2:27" ht="11.25">
      <c r="B635" s="143"/>
      <c r="C635" s="111"/>
      <c r="D635" s="156"/>
      <c r="E635" s="49"/>
      <c r="F635" s="19"/>
      <c r="G635" s="48"/>
      <c r="H635" s="48"/>
      <c r="I635" s="48"/>
      <c r="J635" s="48"/>
      <c r="K635" s="57"/>
      <c r="L635" s="21"/>
      <c r="M635" s="21"/>
      <c r="N635" s="21"/>
      <c r="O635" s="56"/>
      <c r="P635" s="18"/>
      <c r="Q635" s="18"/>
      <c r="R635" s="18"/>
      <c r="S635" s="18"/>
      <c r="T635" s="59"/>
      <c r="U635" s="58"/>
      <c r="V635" s="48"/>
      <c r="W635" s="48"/>
      <c r="X635" s="48"/>
      <c r="Y635" s="48"/>
      <c r="Z635" s="78"/>
      <c r="AA635" s="77"/>
    </row>
    <row r="636" spans="2:27" ht="11.25">
      <c r="B636" s="95"/>
      <c r="C636" s="111"/>
      <c r="D636" s="149"/>
      <c r="E636" s="49"/>
      <c r="F636" s="19"/>
      <c r="G636" s="48"/>
      <c r="H636" s="48"/>
      <c r="I636" s="48"/>
      <c r="J636" s="48"/>
      <c r="K636" s="57"/>
      <c r="L636" s="21"/>
      <c r="M636" s="21"/>
      <c r="N636" s="21"/>
      <c r="O636" s="56"/>
      <c r="P636" s="18"/>
      <c r="Q636" s="18"/>
      <c r="R636" s="18"/>
      <c r="S636" s="18"/>
      <c r="T636" s="59"/>
      <c r="U636" s="58"/>
      <c r="V636" s="48"/>
      <c r="W636" s="48"/>
      <c r="X636" s="48"/>
      <c r="Y636" s="48"/>
      <c r="Z636" s="78"/>
      <c r="AA636" s="77"/>
    </row>
    <row r="637" spans="2:27" ht="11.25">
      <c r="B637" s="95"/>
      <c r="C637" s="111"/>
      <c r="D637" s="96"/>
      <c r="E637" s="49"/>
      <c r="F637" s="19"/>
      <c r="G637" s="48"/>
      <c r="H637" s="48"/>
      <c r="I637" s="48"/>
      <c r="J637" s="48"/>
      <c r="K637" s="57"/>
      <c r="L637" s="21"/>
      <c r="M637" s="21"/>
      <c r="N637" s="21"/>
      <c r="O637" s="56"/>
      <c r="P637" s="18"/>
      <c r="Q637" s="18"/>
      <c r="R637" s="18"/>
      <c r="S637" s="18"/>
      <c r="T637" s="59"/>
      <c r="U637" s="58"/>
      <c r="V637" s="48"/>
      <c r="W637" s="48"/>
      <c r="X637" s="48"/>
      <c r="Y637" s="48"/>
      <c r="Z637" s="78"/>
      <c r="AA637" s="77"/>
    </row>
    <row r="638" spans="2:27" ht="11.25">
      <c r="B638" s="95"/>
      <c r="C638" s="111"/>
      <c r="D638" s="96"/>
      <c r="E638" s="114"/>
      <c r="F638" s="18"/>
      <c r="G638" s="18"/>
      <c r="H638" s="18"/>
      <c r="I638" s="18"/>
      <c r="J638" s="18"/>
      <c r="K638" s="57"/>
      <c r="L638" s="18"/>
      <c r="M638" s="18"/>
      <c r="N638" s="18"/>
      <c r="O638" s="56"/>
      <c r="P638" s="18"/>
      <c r="Q638" s="18"/>
      <c r="R638" s="18"/>
      <c r="S638" s="18"/>
      <c r="T638" s="56"/>
      <c r="U638" s="18"/>
      <c r="V638" s="30"/>
      <c r="W638" s="30"/>
      <c r="X638" s="30"/>
      <c r="Y638" s="30"/>
      <c r="Z638" s="78"/>
      <c r="AA638" s="77"/>
    </row>
    <row r="639" spans="2:27" ht="11.25">
      <c r="B639" s="95"/>
      <c r="C639" s="111"/>
      <c r="D639" s="96"/>
      <c r="E639" s="49"/>
      <c r="F639" s="19"/>
      <c r="G639" s="48"/>
      <c r="H639" s="48"/>
      <c r="I639" s="48"/>
      <c r="J639" s="48"/>
      <c r="K639" s="57"/>
      <c r="L639" s="21"/>
      <c r="M639" s="21"/>
      <c r="N639" s="21"/>
      <c r="O639" s="56"/>
      <c r="P639" s="18"/>
      <c r="Q639" s="18"/>
      <c r="R639" s="18"/>
      <c r="S639" s="18"/>
      <c r="T639" s="59"/>
      <c r="U639" s="58"/>
      <c r="V639" s="48"/>
      <c r="W639" s="48"/>
      <c r="X639" s="48"/>
      <c r="Y639" s="48"/>
      <c r="Z639" s="78"/>
      <c r="AA639" s="77"/>
    </row>
    <row r="640" spans="2:27" ht="11.25">
      <c r="B640" s="95"/>
      <c r="C640" s="111"/>
      <c r="D640" s="96"/>
      <c r="E640" s="49"/>
      <c r="F640" s="19"/>
      <c r="G640" s="48"/>
      <c r="H640" s="48"/>
      <c r="I640" s="48"/>
      <c r="J640" s="48"/>
      <c r="K640" s="57"/>
      <c r="L640" s="21"/>
      <c r="M640" s="21"/>
      <c r="N640" s="21"/>
      <c r="O640" s="56"/>
      <c r="P640" s="18"/>
      <c r="Q640" s="18"/>
      <c r="R640" s="18"/>
      <c r="S640" s="18"/>
      <c r="T640" s="59"/>
      <c r="U640" s="58"/>
      <c r="V640" s="48"/>
      <c r="W640" s="48"/>
      <c r="X640" s="48"/>
      <c r="Y640" s="48"/>
      <c r="Z640" s="78"/>
      <c r="AA640" s="77"/>
    </row>
    <row r="641" spans="2:27" ht="11.25">
      <c r="B641" s="95"/>
      <c r="C641" s="111"/>
      <c r="D641" s="96"/>
      <c r="E641" s="49"/>
      <c r="F641" s="19"/>
      <c r="G641" s="48"/>
      <c r="H641" s="48"/>
      <c r="I641" s="48"/>
      <c r="J641" s="48"/>
      <c r="K641" s="57"/>
      <c r="L641" s="21"/>
      <c r="M641" s="21"/>
      <c r="N641" s="21"/>
      <c r="O641" s="56"/>
      <c r="P641" s="18"/>
      <c r="Q641" s="18"/>
      <c r="R641" s="18"/>
      <c r="S641" s="18"/>
      <c r="T641" s="59"/>
      <c r="U641" s="58"/>
      <c r="V641" s="48"/>
      <c r="W641" s="48"/>
      <c r="X641" s="48"/>
      <c r="Y641" s="48"/>
      <c r="Z641" s="78"/>
      <c r="AA641" s="77"/>
    </row>
    <row r="642" spans="2:27" ht="11.25">
      <c r="B642" s="95"/>
      <c r="C642" s="111"/>
      <c r="D642" s="96"/>
      <c r="E642" s="114"/>
      <c r="F642" s="18"/>
      <c r="G642" s="18"/>
      <c r="H642" s="18"/>
      <c r="I642" s="18"/>
      <c r="J642" s="18"/>
      <c r="K642" s="57"/>
      <c r="L642" s="18"/>
      <c r="M642" s="18"/>
      <c r="N642" s="18"/>
      <c r="O642" s="56"/>
      <c r="P642" s="18"/>
      <c r="Q642" s="18"/>
      <c r="R642" s="18"/>
      <c r="S642" s="18"/>
      <c r="T642" s="56"/>
      <c r="U642" s="18"/>
      <c r="V642" s="30"/>
      <c r="W642" s="30"/>
      <c r="X642" s="30"/>
      <c r="Y642" s="30"/>
      <c r="Z642" s="78"/>
      <c r="AA642" s="77"/>
    </row>
    <row r="643" spans="2:27" ht="11.25">
      <c r="B643" s="152"/>
      <c r="C643" s="153"/>
      <c r="D643" s="154"/>
      <c r="E643" s="49"/>
      <c r="F643" s="19"/>
      <c r="G643" s="48"/>
      <c r="H643" s="48"/>
      <c r="I643" s="48"/>
      <c r="J643" s="48"/>
      <c r="K643" s="57"/>
      <c r="L643" s="21"/>
      <c r="M643" s="21"/>
      <c r="N643" s="21"/>
      <c r="O643" s="56"/>
      <c r="P643" s="18"/>
      <c r="Q643" s="18"/>
      <c r="R643" s="18"/>
      <c r="S643" s="18"/>
      <c r="T643" s="59"/>
      <c r="U643" s="58"/>
      <c r="V643" s="48"/>
      <c r="W643" s="48"/>
      <c r="X643" s="48"/>
      <c r="Y643" s="48"/>
      <c r="Z643" s="78"/>
      <c r="AA643" s="77"/>
    </row>
    <row r="644" spans="2:27" ht="11.25">
      <c r="B644" s="95"/>
      <c r="C644" s="151"/>
      <c r="D644" s="96"/>
      <c r="E644" s="49"/>
      <c r="F644" s="19"/>
      <c r="G644" s="48"/>
      <c r="H644" s="48"/>
      <c r="I644" s="48"/>
      <c r="J644" s="48"/>
      <c r="K644" s="57"/>
      <c r="L644" s="21"/>
      <c r="M644" s="21"/>
      <c r="N644" s="21"/>
      <c r="O644" s="56"/>
      <c r="P644" s="18"/>
      <c r="Q644" s="18"/>
      <c r="R644" s="18"/>
      <c r="S644" s="18"/>
      <c r="T644" s="59"/>
      <c r="U644" s="58"/>
      <c r="V644" s="48"/>
      <c r="W644" s="48"/>
      <c r="X644" s="48"/>
      <c r="Y644" s="48"/>
      <c r="Z644" s="78"/>
      <c r="AA644" s="77"/>
    </row>
    <row r="645" spans="2:27" ht="11.25">
      <c r="B645" s="95"/>
      <c r="C645" s="151"/>
      <c r="D645" s="96"/>
      <c r="E645" s="49"/>
      <c r="F645" s="19"/>
      <c r="G645" s="48"/>
      <c r="H645" s="48"/>
      <c r="I645" s="48"/>
      <c r="J645" s="48"/>
      <c r="K645" s="57"/>
      <c r="L645" s="21"/>
      <c r="M645" s="21"/>
      <c r="N645" s="21"/>
      <c r="O645" s="56"/>
      <c r="P645" s="18"/>
      <c r="Q645" s="18"/>
      <c r="R645" s="18"/>
      <c r="S645" s="18"/>
      <c r="T645" s="59"/>
      <c r="U645" s="58"/>
      <c r="V645" s="48"/>
      <c r="W645" s="48"/>
      <c r="X645" s="48"/>
      <c r="Y645" s="48"/>
      <c r="Z645" s="78"/>
      <c r="AA645" s="77"/>
    </row>
    <row r="646" spans="2:27" ht="11.25">
      <c r="B646" s="95"/>
      <c r="C646" s="151"/>
      <c r="D646" s="96"/>
      <c r="E646" s="49"/>
      <c r="F646" s="19"/>
      <c r="G646" s="48"/>
      <c r="H646" s="48"/>
      <c r="I646" s="48"/>
      <c r="J646" s="48"/>
      <c r="K646" s="57"/>
      <c r="L646" s="21"/>
      <c r="M646" s="21"/>
      <c r="N646" s="21"/>
      <c r="O646" s="56"/>
      <c r="P646" s="18"/>
      <c r="Q646" s="18"/>
      <c r="R646" s="18"/>
      <c r="S646" s="18"/>
      <c r="T646" s="59"/>
      <c r="U646" s="58"/>
      <c r="V646" s="48"/>
      <c r="W646" s="48"/>
      <c r="X646" s="48"/>
      <c r="Y646" s="48"/>
      <c r="Z646" s="78"/>
      <c r="AA646" s="77"/>
    </row>
    <row r="647" spans="2:27" ht="11.25">
      <c r="B647" s="95"/>
      <c r="C647" s="151"/>
      <c r="D647" s="96"/>
      <c r="E647" s="49"/>
      <c r="F647" s="19"/>
      <c r="G647" s="48"/>
      <c r="H647" s="48"/>
      <c r="I647" s="48"/>
      <c r="J647" s="48"/>
      <c r="K647" s="57"/>
      <c r="L647" s="21"/>
      <c r="M647" s="21"/>
      <c r="N647" s="21"/>
      <c r="O647" s="56"/>
      <c r="P647" s="18"/>
      <c r="Q647" s="18"/>
      <c r="R647" s="18"/>
      <c r="S647" s="18"/>
      <c r="T647" s="59"/>
      <c r="U647" s="58"/>
      <c r="V647" s="48"/>
      <c r="W647" s="48"/>
      <c r="X647" s="48"/>
      <c r="Y647" s="48"/>
      <c r="Z647" s="78"/>
      <c r="AA647" s="77"/>
    </row>
    <row r="648" spans="2:27" ht="11.25">
      <c r="B648" s="95"/>
      <c r="C648" s="151"/>
      <c r="D648" s="96"/>
      <c r="E648" s="49"/>
      <c r="F648" s="19"/>
      <c r="G648" s="48"/>
      <c r="H648" s="48"/>
      <c r="I648" s="48"/>
      <c r="J648" s="48"/>
      <c r="K648" s="57"/>
      <c r="L648" s="21"/>
      <c r="M648" s="21"/>
      <c r="N648" s="21"/>
      <c r="O648" s="56"/>
      <c r="P648" s="18"/>
      <c r="Q648" s="18"/>
      <c r="R648" s="18"/>
      <c r="S648" s="18"/>
      <c r="T648" s="59"/>
      <c r="U648" s="58"/>
      <c r="V648" s="48"/>
      <c r="W648" s="48"/>
      <c r="X648" s="48"/>
      <c r="Y648" s="48"/>
      <c r="Z648" s="78"/>
      <c r="AA648" s="77"/>
    </row>
    <row r="649" spans="2:27" ht="11.25">
      <c r="B649" s="95"/>
      <c r="C649" s="151"/>
      <c r="D649" s="96"/>
      <c r="E649" s="49"/>
      <c r="F649" s="19"/>
      <c r="G649" s="48"/>
      <c r="H649" s="48"/>
      <c r="I649" s="48"/>
      <c r="J649" s="48"/>
      <c r="K649" s="57"/>
      <c r="L649" s="21"/>
      <c r="M649" s="21"/>
      <c r="N649" s="21"/>
      <c r="O649" s="56"/>
      <c r="P649" s="18"/>
      <c r="Q649" s="18"/>
      <c r="R649" s="18"/>
      <c r="S649" s="18"/>
      <c r="T649" s="59"/>
      <c r="U649" s="58"/>
      <c r="V649" s="48"/>
      <c r="W649" s="48"/>
      <c r="X649" s="48"/>
      <c r="Y649" s="48"/>
      <c r="Z649" s="78"/>
      <c r="AA649" s="77"/>
    </row>
    <row r="650" spans="2:27" ht="11.25">
      <c r="B650" s="95"/>
      <c r="C650" s="151"/>
      <c r="D650" s="96"/>
      <c r="E650" s="49"/>
      <c r="F650" s="19"/>
      <c r="G650" s="48"/>
      <c r="H650" s="48"/>
      <c r="I650" s="48"/>
      <c r="J650" s="48"/>
      <c r="K650" s="57"/>
      <c r="L650" s="21"/>
      <c r="M650" s="21"/>
      <c r="N650" s="21"/>
      <c r="O650" s="56"/>
      <c r="P650" s="18"/>
      <c r="Q650" s="18"/>
      <c r="R650" s="18"/>
      <c r="S650" s="18"/>
      <c r="T650" s="59"/>
      <c r="U650" s="58"/>
      <c r="V650" s="48"/>
      <c r="W650" s="48"/>
      <c r="X650" s="48"/>
      <c r="Y650" s="48"/>
      <c r="Z650" s="78"/>
      <c r="AA650" s="77"/>
    </row>
    <row r="651" spans="2:27" ht="11.25">
      <c r="B651" s="95"/>
      <c r="C651" s="151"/>
      <c r="D651" s="96"/>
      <c r="E651" s="49"/>
      <c r="F651" s="19"/>
      <c r="G651" s="48"/>
      <c r="H651" s="48"/>
      <c r="I651" s="48"/>
      <c r="J651" s="48"/>
      <c r="K651" s="57"/>
      <c r="L651" s="21"/>
      <c r="M651" s="21"/>
      <c r="N651" s="21"/>
      <c r="O651" s="56"/>
      <c r="P651" s="18"/>
      <c r="Q651" s="18"/>
      <c r="R651" s="18"/>
      <c r="S651" s="18"/>
      <c r="T651" s="59"/>
      <c r="U651" s="58"/>
      <c r="V651" s="48"/>
      <c r="W651" s="48"/>
      <c r="X651" s="48"/>
      <c r="Y651" s="48"/>
      <c r="Z651" s="78"/>
      <c r="AA651" s="77"/>
    </row>
    <row r="652" spans="2:27" ht="11.25">
      <c r="B652" s="95"/>
      <c r="C652" s="151"/>
      <c r="D652" s="96"/>
      <c r="E652" s="49"/>
      <c r="F652" s="19"/>
      <c r="G652" s="48"/>
      <c r="H652" s="48"/>
      <c r="I652" s="48"/>
      <c r="J652" s="48"/>
      <c r="K652" s="57"/>
      <c r="L652" s="21"/>
      <c r="M652" s="21"/>
      <c r="N652" s="21"/>
      <c r="O652" s="56"/>
      <c r="P652" s="18"/>
      <c r="Q652" s="18"/>
      <c r="R652" s="18"/>
      <c r="S652" s="18"/>
      <c r="T652" s="59"/>
      <c r="U652" s="58"/>
      <c r="V652" s="48"/>
      <c r="W652" s="48"/>
      <c r="X652" s="48"/>
      <c r="Y652" s="48"/>
      <c r="Z652" s="78"/>
      <c r="AA652" s="77"/>
    </row>
    <row r="653" spans="2:27" ht="11.25">
      <c r="B653" s="95"/>
      <c r="C653" s="151"/>
      <c r="D653" s="96"/>
      <c r="E653" s="49"/>
      <c r="F653" s="19"/>
      <c r="G653" s="48"/>
      <c r="H653" s="48"/>
      <c r="I653" s="48"/>
      <c r="J653" s="48"/>
      <c r="K653" s="57"/>
      <c r="L653" s="21"/>
      <c r="M653" s="21"/>
      <c r="N653" s="21"/>
      <c r="O653" s="56"/>
      <c r="P653" s="18"/>
      <c r="Q653" s="18"/>
      <c r="R653" s="18"/>
      <c r="S653" s="18"/>
      <c r="T653" s="59"/>
      <c r="U653" s="58"/>
      <c r="V653" s="48"/>
      <c r="W653" s="48"/>
      <c r="X653" s="48"/>
      <c r="Y653" s="48"/>
      <c r="Z653" s="78"/>
      <c r="AA653" s="77"/>
    </row>
    <row r="654" spans="2:27" ht="11.25">
      <c r="B654" s="95"/>
      <c r="C654" s="151"/>
      <c r="D654" s="96"/>
      <c r="E654" s="49"/>
      <c r="F654" s="19"/>
      <c r="G654" s="48"/>
      <c r="H654" s="48"/>
      <c r="I654" s="48"/>
      <c r="J654" s="48"/>
      <c r="K654" s="57"/>
      <c r="L654" s="21"/>
      <c r="M654" s="21"/>
      <c r="N654" s="21"/>
      <c r="O654" s="56"/>
      <c r="P654" s="18"/>
      <c r="Q654" s="18"/>
      <c r="R654" s="18"/>
      <c r="S654" s="18"/>
      <c r="T654" s="59"/>
      <c r="U654" s="58"/>
      <c r="V654" s="48"/>
      <c r="W654" s="48"/>
      <c r="X654" s="48"/>
      <c r="Y654" s="48"/>
      <c r="Z654" s="78"/>
      <c r="AA654" s="77"/>
    </row>
    <row r="655" spans="2:27" ht="11.25">
      <c r="B655" s="95"/>
      <c r="C655" s="151"/>
      <c r="D655" s="96"/>
      <c r="E655" s="49"/>
      <c r="F655" s="19"/>
      <c r="G655" s="48"/>
      <c r="H655" s="48"/>
      <c r="I655" s="48"/>
      <c r="J655" s="48"/>
      <c r="K655" s="57"/>
      <c r="L655" s="21"/>
      <c r="M655" s="21"/>
      <c r="N655" s="21"/>
      <c r="O655" s="56"/>
      <c r="P655" s="18"/>
      <c r="Q655" s="18"/>
      <c r="R655" s="18"/>
      <c r="S655" s="18"/>
      <c r="T655" s="59"/>
      <c r="U655" s="58"/>
      <c r="V655" s="48"/>
      <c r="W655" s="48"/>
      <c r="X655" s="48"/>
      <c r="Y655" s="48"/>
      <c r="Z655" s="78"/>
      <c r="AA655" s="77"/>
    </row>
    <row r="656" spans="2:27" ht="11.25">
      <c r="B656" s="95"/>
      <c r="C656" s="151"/>
      <c r="D656" s="96"/>
      <c r="E656" s="49"/>
      <c r="F656" s="19"/>
      <c r="G656" s="48"/>
      <c r="H656" s="48"/>
      <c r="I656" s="48"/>
      <c r="J656" s="48"/>
      <c r="K656" s="57"/>
      <c r="L656" s="21"/>
      <c r="M656" s="21"/>
      <c r="N656" s="21"/>
      <c r="O656" s="56"/>
      <c r="P656" s="18"/>
      <c r="Q656" s="18"/>
      <c r="R656" s="18"/>
      <c r="S656" s="18"/>
      <c r="T656" s="59"/>
      <c r="U656" s="58"/>
      <c r="V656" s="48"/>
      <c r="W656" s="48"/>
      <c r="X656" s="48"/>
      <c r="Y656" s="48"/>
      <c r="Z656" s="78"/>
      <c r="AA656" s="77"/>
    </row>
    <row r="657" spans="2:27" ht="11.25">
      <c r="B657" s="95"/>
      <c r="C657" s="111"/>
      <c r="D657" s="96"/>
      <c r="E657" s="49"/>
      <c r="F657" s="19"/>
      <c r="G657" s="48"/>
      <c r="H657" s="48"/>
      <c r="I657" s="48"/>
      <c r="J657" s="48"/>
      <c r="K657" s="57"/>
      <c r="L657" s="21"/>
      <c r="M657" s="21"/>
      <c r="N657" s="21"/>
      <c r="O657" s="56"/>
      <c r="P657" s="18"/>
      <c r="Q657" s="18"/>
      <c r="R657" s="18"/>
      <c r="S657" s="18"/>
      <c r="T657" s="59"/>
      <c r="U657" s="58"/>
      <c r="V657" s="48"/>
      <c r="W657" s="48"/>
      <c r="X657" s="48"/>
      <c r="Y657" s="48"/>
      <c r="Z657" s="78"/>
      <c r="AA657" s="77"/>
    </row>
    <row r="658" spans="2:27" ht="11.25">
      <c r="B658" s="95"/>
      <c r="C658" s="111"/>
      <c r="D658" s="96"/>
      <c r="E658" s="49"/>
      <c r="F658" s="19"/>
      <c r="G658" s="48"/>
      <c r="H658" s="48"/>
      <c r="I658" s="48"/>
      <c r="J658" s="48"/>
      <c r="K658" s="57"/>
      <c r="L658" s="21"/>
      <c r="M658" s="21"/>
      <c r="N658" s="21"/>
      <c r="O658" s="56"/>
      <c r="P658" s="18"/>
      <c r="Q658" s="18"/>
      <c r="R658" s="18"/>
      <c r="S658" s="18"/>
      <c r="T658" s="59"/>
      <c r="U658" s="58"/>
      <c r="V658" s="48"/>
      <c r="W658" s="48"/>
      <c r="X658" s="48"/>
      <c r="Y658" s="48"/>
      <c r="Z658" s="78"/>
      <c r="AA658" s="77"/>
    </row>
    <row r="659" spans="2:27" ht="11.25">
      <c r="B659" s="95"/>
      <c r="C659" s="111"/>
      <c r="D659" s="96"/>
      <c r="E659" s="49"/>
      <c r="F659" s="19"/>
      <c r="G659" s="48"/>
      <c r="H659" s="48"/>
      <c r="I659" s="48"/>
      <c r="J659" s="48"/>
      <c r="K659" s="57"/>
      <c r="L659" s="21"/>
      <c r="M659" s="21"/>
      <c r="N659" s="21"/>
      <c r="O659" s="56"/>
      <c r="P659" s="18"/>
      <c r="Q659" s="18"/>
      <c r="R659" s="18"/>
      <c r="S659" s="18"/>
      <c r="T659" s="59"/>
      <c r="U659" s="58"/>
      <c r="V659" s="48"/>
      <c r="W659" s="48"/>
      <c r="X659" s="48"/>
      <c r="Y659" s="48"/>
      <c r="Z659" s="78"/>
      <c r="AA659" s="77"/>
    </row>
    <row r="660" spans="2:27" ht="12" thickBot="1">
      <c r="B660" s="100"/>
      <c r="C660" s="132"/>
      <c r="D660" s="135"/>
      <c r="E660" s="155"/>
      <c r="F660" s="104"/>
      <c r="G660" s="104"/>
      <c r="H660" s="104"/>
      <c r="I660" s="104"/>
      <c r="J660" s="104"/>
      <c r="K660" s="220"/>
      <c r="L660" s="104"/>
      <c r="M660" s="104"/>
      <c r="N660" s="104"/>
      <c r="O660" s="103"/>
      <c r="P660" s="104"/>
      <c r="Q660" s="104"/>
      <c r="R660" s="104"/>
      <c r="S660" s="104"/>
      <c r="T660" s="56"/>
      <c r="U660" s="18"/>
      <c r="V660" s="30"/>
      <c r="W660" s="30"/>
      <c r="X660" s="30"/>
      <c r="Y660" s="30"/>
      <c r="Z660" s="137"/>
      <c r="AA660" s="79"/>
    </row>
    <row r="661" spans="2:27" ht="11.25">
      <c r="B661" s="11"/>
      <c r="C661" s="41" t="s">
        <v>7</v>
      </c>
      <c r="D661" s="11"/>
      <c r="E661" s="348">
        <f aca="true" t="shared" si="16" ref="E661:Y661">SUM(E623:E660)</f>
        <v>1720444.44</v>
      </c>
      <c r="F661" s="349">
        <f t="shared" si="16"/>
        <v>1720444.44</v>
      </c>
      <c r="G661" s="334">
        <f t="shared" si="16"/>
        <v>0</v>
      </c>
      <c r="H661" s="334">
        <f t="shared" si="16"/>
        <v>0</v>
      </c>
      <c r="I661" s="334">
        <f t="shared" si="16"/>
        <v>0</v>
      </c>
      <c r="J661" s="334">
        <f t="shared" si="16"/>
        <v>0</v>
      </c>
      <c r="K661" s="590">
        <f t="shared" si="16"/>
        <v>8772.04</v>
      </c>
      <c r="L661" s="583">
        <f t="shared" si="16"/>
        <v>8772.04</v>
      </c>
      <c r="M661" s="334">
        <f t="shared" si="16"/>
        <v>0</v>
      </c>
      <c r="N661" s="334">
        <f t="shared" si="16"/>
        <v>0</v>
      </c>
      <c r="O661" s="340">
        <f t="shared" si="16"/>
        <v>0</v>
      </c>
      <c r="P661" s="334">
        <f t="shared" si="16"/>
        <v>0</v>
      </c>
      <c r="Q661" s="334">
        <f t="shared" si="16"/>
        <v>0</v>
      </c>
      <c r="R661" s="334">
        <f t="shared" si="16"/>
        <v>0</v>
      </c>
      <c r="S661" s="334">
        <f t="shared" si="16"/>
        <v>0</v>
      </c>
      <c r="T661" s="332">
        <f t="shared" si="16"/>
        <v>1711672.4</v>
      </c>
      <c r="U661" s="333">
        <f t="shared" si="16"/>
        <v>1711672.4</v>
      </c>
      <c r="V661" s="334">
        <f t="shared" si="16"/>
        <v>0</v>
      </c>
      <c r="W661" s="334">
        <f t="shared" si="16"/>
        <v>0</v>
      </c>
      <c r="X661" s="334">
        <f t="shared" si="16"/>
        <v>0</v>
      </c>
      <c r="Y661" s="334">
        <f t="shared" si="16"/>
        <v>0</v>
      </c>
      <c r="Z661" s="141"/>
      <c r="AA661" s="142"/>
    </row>
    <row r="662" spans="2:27" ht="11.25">
      <c r="B662" s="11"/>
      <c r="C662" s="41" t="s">
        <v>8</v>
      </c>
      <c r="D662" s="11"/>
      <c r="E662" s="414"/>
      <c r="F662" s="402"/>
      <c r="G662" s="404"/>
      <c r="H662" s="404"/>
      <c r="I662" s="404"/>
      <c r="J662" s="404"/>
      <c r="K662" s="591"/>
      <c r="L662" s="592"/>
      <c r="M662" s="404"/>
      <c r="N662" s="404"/>
      <c r="O662" s="415"/>
      <c r="P662" s="404"/>
      <c r="Q662" s="404"/>
      <c r="R662" s="404"/>
      <c r="S662" s="404"/>
      <c r="T662" s="416"/>
      <c r="U662" s="403"/>
      <c r="V662" s="404"/>
      <c r="W662" s="404"/>
      <c r="X662" s="404"/>
      <c r="Y662" s="404"/>
      <c r="Z662" s="143"/>
      <c r="AA662" s="25"/>
    </row>
    <row r="663" spans="2:27" ht="12" thickBot="1">
      <c r="B663" s="11"/>
      <c r="C663" s="41" t="s">
        <v>9</v>
      </c>
      <c r="D663" s="11"/>
      <c r="E663" s="354">
        <f>SUM(E661)</f>
        <v>1720444.44</v>
      </c>
      <c r="F663" s="355">
        <f aca="true" t="shared" si="17" ref="F663:Y663">SUM(F661)</f>
        <v>1720444.44</v>
      </c>
      <c r="G663" s="356">
        <f t="shared" si="17"/>
        <v>0</v>
      </c>
      <c r="H663" s="356">
        <f>SUM(H661)</f>
        <v>0</v>
      </c>
      <c r="I663" s="356">
        <f>SUM(I661)</f>
        <v>0</v>
      </c>
      <c r="J663" s="356">
        <f t="shared" si="17"/>
        <v>0</v>
      </c>
      <c r="K663" s="593">
        <f t="shared" si="17"/>
        <v>8772.04</v>
      </c>
      <c r="L663" s="594">
        <f t="shared" si="17"/>
        <v>8772.04</v>
      </c>
      <c r="M663" s="356">
        <f t="shared" si="17"/>
        <v>0</v>
      </c>
      <c r="N663" s="356">
        <f t="shared" si="17"/>
        <v>0</v>
      </c>
      <c r="O663" s="366">
        <f t="shared" si="17"/>
        <v>0</v>
      </c>
      <c r="P663" s="356">
        <f t="shared" si="17"/>
        <v>0</v>
      </c>
      <c r="Q663" s="356">
        <f t="shared" si="17"/>
        <v>0</v>
      </c>
      <c r="R663" s="356">
        <f>SUM(R661)</f>
        <v>0</v>
      </c>
      <c r="S663" s="356">
        <f t="shared" si="17"/>
        <v>0</v>
      </c>
      <c r="T663" s="417">
        <f t="shared" si="17"/>
        <v>1711672.4</v>
      </c>
      <c r="U663" s="357">
        <f t="shared" si="17"/>
        <v>1711672.4</v>
      </c>
      <c r="V663" s="356">
        <f t="shared" si="17"/>
        <v>0</v>
      </c>
      <c r="W663" s="356">
        <f>SUM(W661)</f>
        <v>0</v>
      </c>
      <c r="X663" s="356">
        <f>SUM(X661)</f>
        <v>0</v>
      </c>
      <c r="Y663" s="356">
        <f t="shared" si="17"/>
        <v>0</v>
      </c>
      <c r="Z663" s="143"/>
      <c r="AA663" s="25"/>
    </row>
    <row r="664" spans="2:27" ht="11.25">
      <c r="B664" s="11"/>
      <c r="C664" s="41"/>
      <c r="D664" s="11"/>
      <c r="E664" s="280"/>
      <c r="F664" s="280"/>
      <c r="G664" s="139"/>
      <c r="H664" s="139"/>
      <c r="I664" s="139"/>
      <c r="J664" s="139"/>
      <c r="K664" s="291"/>
      <c r="L664" s="291"/>
      <c r="M664" s="139"/>
      <c r="N664" s="139"/>
      <c r="O664" s="139"/>
      <c r="P664" s="139"/>
      <c r="Q664" s="139"/>
      <c r="R664" s="139"/>
      <c r="S664" s="139"/>
      <c r="T664" s="139"/>
      <c r="U664" s="139"/>
      <c r="V664" s="139"/>
      <c r="W664" s="139"/>
      <c r="X664" s="139"/>
      <c r="Y664" s="139"/>
      <c r="Z664" s="25"/>
      <c r="AA664" s="25"/>
    </row>
    <row r="665" spans="2:27" ht="11.25">
      <c r="B665" s="11"/>
      <c r="C665" s="41"/>
      <c r="D665" s="11"/>
      <c r="E665" s="108"/>
      <c r="F665" s="108"/>
      <c r="G665" s="109"/>
      <c r="H665" s="109"/>
      <c r="I665" s="109"/>
      <c r="J665" s="109"/>
      <c r="K665" s="138"/>
      <c r="L665" s="138"/>
      <c r="M665" s="138"/>
      <c r="N665" s="138"/>
      <c r="O665" s="138"/>
      <c r="P665" s="138"/>
      <c r="Q665" s="138"/>
      <c r="R665" s="138"/>
      <c r="S665" s="138"/>
      <c r="T665" s="110"/>
      <c r="U665" s="110"/>
      <c r="V665" s="139"/>
      <c r="W665" s="139"/>
      <c r="X665" s="139"/>
      <c r="Y665" s="139"/>
      <c r="Z665" s="25"/>
      <c r="AA665" s="25"/>
    </row>
    <row r="666" spans="2:27" ht="11.25">
      <c r="B666" s="11"/>
      <c r="C666" s="637" t="s">
        <v>10</v>
      </c>
      <c r="D666" s="637"/>
      <c r="E666" s="637"/>
      <c r="F666" s="637"/>
      <c r="G666" s="637"/>
      <c r="H666" s="637"/>
      <c r="I666" s="637"/>
      <c r="J666" s="637"/>
      <c r="K666" s="24"/>
      <c r="L666" s="24"/>
      <c r="M666" s="24"/>
      <c r="N666" s="24"/>
      <c r="O666" s="24"/>
      <c r="P666" s="24"/>
      <c r="Q666" s="24"/>
      <c r="R666" s="24"/>
      <c r="S666" s="24"/>
      <c r="T666" s="637" t="s">
        <v>23</v>
      </c>
      <c r="U666" s="637"/>
      <c r="V666" s="637"/>
      <c r="W666" s="637"/>
      <c r="X666" s="637"/>
      <c r="Y666" s="637"/>
      <c r="Z666" s="25"/>
      <c r="AA666" s="25"/>
    </row>
    <row r="667" spans="2:27" ht="11.25">
      <c r="B667" s="11"/>
      <c r="C667" s="637" t="s">
        <v>118</v>
      </c>
      <c r="D667" s="637"/>
      <c r="E667" s="637"/>
      <c r="F667" s="637"/>
      <c r="G667" s="637"/>
      <c r="H667" s="637"/>
      <c r="I667" s="637"/>
      <c r="J667" s="637"/>
      <c r="K667" s="24"/>
      <c r="L667" s="24"/>
      <c r="M667" s="24"/>
      <c r="N667" s="24"/>
      <c r="O667" s="24"/>
      <c r="P667" s="24"/>
      <c r="Q667" s="24"/>
      <c r="R667" s="24"/>
      <c r="S667" s="24"/>
      <c r="T667" s="637" t="s">
        <v>119</v>
      </c>
      <c r="U667" s="637"/>
      <c r="V667" s="637"/>
      <c r="W667" s="637"/>
      <c r="X667" s="637"/>
      <c r="Y667" s="637"/>
      <c r="Z667" s="25"/>
      <c r="AA667" s="25"/>
    </row>
    <row r="668" spans="2:27" ht="11.25">
      <c r="B668" s="11"/>
      <c r="C668" s="107"/>
      <c r="D668" s="107"/>
      <c r="E668" s="107"/>
      <c r="F668" s="107"/>
      <c r="G668" s="107"/>
      <c r="H668" s="107"/>
      <c r="I668" s="107"/>
      <c r="J668" s="107"/>
      <c r="K668" s="24"/>
      <c r="L668" s="24"/>
      <c r="M668" s="24"/>
      <c r="N668" s="24"/>
      <c r="O668" s="24"/>
      <c r="P668" s="24"/>
      <c r="Q668" s="24"/>
      <c r="R668" s="24"/>
      <c r="S668" s="24"/>
      <c r="T668" s="107"/>
      <c r="U668" s="107"/>
      <c r="V668" s="107"/>
      <c r="W668" s="107"/>
      <c r="X668" s="107"/>
      <c r="Y668" s="107"/>
      <c r="Z668" s="25"/>
      <c r="AA668" s="25"/>
    </row>
    <row r="669" spans="2:27" ht="11.25">
      <c r="B669" s="623" t="s">
        <v>0</v>
      </c>
      <c r="C669" s="623"/>
      <c r="D669" s="623"/>
      <c r="E669" s="623"/>
      <c r="F669" s="623"/>
      <c r="G669" s="623"/>
      <c r="H669" s="623"/>
      <c r="I669" s="623"/>
      <c r="J669" s="623"/>
      <c r="K669" s="623"/>
      <c r="L669" s="623"/>
      <c r="M669" s="623"/>
      <c r="N669" s="623"/>
      <c r="O669" s="623"/>
      <c r="P669" s="623"/>
      <c r="Q669" s="623"/>
      <c r="R669" s="623"/>
      <c r="S669" s="623"/>
      <c r="T669" s="623"/>
      <c r="U669" s="623"/>
      <c r="V669" s="623"/>
      <c r="W669" s="623"/>
      <c r="X669" s="623"/>
      <c r="Y669" s="623"/>
      <c r="Z669" s="623"/>
      <c r="AA669" s="623"/>
    </row>
    <row r="670" spans="2:27" ht="11.25">
      <c r="B670" s="623" t="s">
        <v>398</v>
      </c>
      <c r="C670" s="623"/>
      <c r="D670" s="623"/>
      <c r="E670" s="623"/>
      <c r="F670" s="623"/>
      <c r="G670" s="623"/>
      <c r="H670" s="623"/>
      <c r="I670" s="623"/>
      <c r="J670" s="623"/>
      <c r="K670" s="623"/>
      <c r="L670" s="623"/>
      <c r="M670" s="623"/>
      <c r="N670" s="623"/>
      <c r="O670" s="623"/>
      <c r="P670" s="623"/>
      <c r="Q670" s="623"/>
      <c r="R670" s="623"/>
      <c r="S670" s="623"/>
      <c r="T670" s="623"/>
      <c r="U670" s="623"/>
      <c r="V670" s="623"/>
      <c r="W670" s="623"/>
      <c r="X670" s="623"/>
      <c r="Y670" s="623"/>
      <c r="Z670" s="623"/>
      <c r="AA670" s="623"/>
    </row>
    <row r="671" spans="2:27" ht="11.25">
      <c r="B671" s="623" t="s">
        <v>511</v>
      </c>
      <c r="C671" s="623"/>
      <c r="D671" s="623"/>
      <c r="E671" s="623"/>
      <c r="F671" s="623"/>
      <c r="G671" s="623"/>
      <c r="H671" s="623"/>
      <c r="I671" s="623"/>
      <c r="J671" s="623"/>
      <c r="K671" s="623"/>
      <c r="L671" s="623"/>
      <c r="M671" s="623"/>
      <c r="N671" s="623"/>
      <c r="O671" s="623"/>
      <c r="P671" s="623"/>
      <c r="Q671" s="623"/>
      <c r="R671" s="623"/>
      <c r="S671" s="623"/>
      <c r="T671" s="623"/>
      <c r="U671" s="623"/>
      <c r="V671" s="623"/>
      <c r="W671" s="623"/>
      <c r="X671" s="623"/>
      <c r="Y671" s="623"/>
      <c r="Z671" s="623"/>
      <c r="AA671" s="623"/>
    </row>
    <row r="672" spans="2:27" ht="11.25">
      <c r="B672" s="9" t="s">
        <v>50</v>
      </c>
      <c r="C672" s="7"/>
      <c r="D672" s="4"/>
      <c r="E672" s="5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4"/>
      <c r="W672" s="4"/>
      <c r="X672" s="4"/>
      <c r="Y672" s="4"/>
      <c r="Z672" s="4"/>
      <c r="AA672" s="4"/>
    </row>
    <row r="673" spans="2:27" ht="11.25">
      <c r="B673" s="9" t="s">
        <v>51</v>
      </c>
      <c r="C673" s="7"/>
      <c r="D673" s="4"/>
      <c r="E673" s="5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4"/>
      <c r="W673" s="4"/>
      <c r="X673" s="4"/>
      <c r="Y673" s="4"/>
      <c r="Z673" s="4"/>
      <c r="AA673" s="4"/>
    </row>
    <row r="674" spans="2:27" ht="12" thickBot="1">
      <c r="B674" s="80" t="s">
        <v>117</v>
      </c>
      <c r="C674" s="39"/>
      <c r="D674" s="11"/>
      <c r="E674" s="12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1"/>
      <c r="W674" s="11"/>
      <c r="X674" s="11"/>
      <c r="Y674" s="11"/>
      <c r="Z674" s="11"/>
      <c r="AA674" s="11"/>
    </row>
    <row r="675" spans="2:27" ht="11.25">
      <c r="B675" s="82"/>
      <c r="C675" s="83"/>
      <c r="D675" s="84"/>
      <c r="E675" s="61"/>
      <c r="F675" s="62"/>
      <c r="G675" s="62"/>
      <c r="H675" s="62"/>
      <c r="I675" s="62"/>
      <c r="J675" s="62"/>
      <c r="K675" s="68"/>
      <c r="L675" s="62"/>
      <c r="M675" s="62"/>
      <c r="N675" s="62"/>
      <c r="O675" s="68"/>
      <c r="P675" s="62"/>
      <c r="Q675" s="62"/>
      <c r="R675" s="62"/>
      <c r="S675" s="62"/>
      <c r="T675" s="68"/>
      <c r="U675" s="62"/>
      <c r="V675" s="63"/>
      <c r="W675" s="63"/>
      <c r="X675" s="63"/>
      <c r="Y675" s="63"/>
      <c r="Z675" s="654" t="s">
        <v>1</v>
      </c>
      <c r="AA675" s="655"/>
    </row>
    <row r="676" spans="2:27" ht="12" thickBot="1">
      <c r="B676" s="661" t="s">
        <v>89</v>
      </c>
      <c r="C676" s="662"/>
      <c r="D676" s="663"/>
      <c r="E676" s="638" t="s">
        <v>12</v>
      </c>
      <c r="F676" s="639"/>
      <c r="G676" s="639"/>
      <c r="H676" s="639"/>
      <c r="I676" s="639"/>
      <c r="J676" s="639"/>
      <c r="K676" s="638" t="s">
        <v>13</v>
      </c>
      <c r="L676" s="639"/>
      <c r="M676" s="639"/>
      <c r="N676" s="639"/>
      <c r="O676" s="638" t="s">
        <v>14</v>
      </c>
      <c r="P676" s="639"/>
      <c r="Q676" s="639"/>
      <c r="R676" s="639"/>
      <c r="S676" s="639"/>
      <c r="T676" s="638" t="s">
        <v>15</v>
      </c>
      <c r="U676" s="639"/>
      <c r="V676" s="639"/>
      <c r="W676" s="639"/>
      <c r="X676" s="639"/>
      <c r="Y676" s="639"/>
      <c r="Z676" s="656"/>
      <c r="AA676" s="657"/>
    </row>
    <row r="677" spans="2:27" ht="12" thickBot="1">
      <c r="B677" s="64"/>
      <c r="C677" s="85"/>
      <c r="D677" s="86"/>
      <c r="E677" s="64"/>
      <c r="F677" s="65"/>
      <c r="G677" s="66"/>
      <c r="H677" s="66"/>
      <c r="I677" s="66"/>
      <c r="J677" s="66"/>
      <c r="K677" s="69"/>
      <c r="L677" s="66"/>
      <c r="M677" s="66"/>
      <c r="N677" s="66"/>
      <c r="O677" s="69"/>
      <c r="P677" s="66"/>
      <c r="Q677" s="66"/>
      <c r="R677" s="66"/>
      <c r="S677" s="66"/>
      <c r="T677" s="69"/>
      <c r="U677" s="66"/>
      <c r="V677" s="67"/>
      <c r="W677" s="67"/>
      <c r="X677" s="67"/>
      <c r="Y677" s="67"/>
      <c r="Z677" s="633" t="s">
        <v>2</v>
      </c>
      <c r="AA677" s="634"/>
    </row>
    <row r="678" spans="2:27" ht="11.25">
      <c r="B678" s="87"/>
      <c r="C678" s="88"/>
      <c r="D678" s="89"/>
      <c r="E678" s="240"/>
      <c r="F678" s="276" t="s">
        <v>44</v>
      </c>
      <c r="G678" s="673" t="s">
        <v>502</v>
      </c>
      <c r="H678" s="626" t="s">
        <v>495</v>
      </c>
      <c r="I678" s="626" t="s">
        <v>449</v>
      </c>
      <c r="J678" s="628" t="s">
        <v>120</v>
      </c>
      <c r="K678" s="240"/>
      <c r="L678" s="276" t="s">
        <v>44</v>
      </c>
      <c r="M678" s="673" t="s">
        <v>502</v>
      </c>
      <c r="N678" s="241" t="s">
        <v>120</v>
      </c>
      <c r="O678" s="240"/>
      <c r="P678" s="276" t="s">
        <v>44</v>
      </c>
      <c r="Q678" s="673" t="s">
        <v>502</v>
      </c>
      <c r="R678" s="626" t="s">
        <v>495</v>
      </c>
      <c r="S678" s="241" t="s">
        <v>120</v>
      </c>
      <c r="T678" s="240"/>
      <c r="U678" s="276" t="s">
        <v>44</v>
      </c>
      <c r="V678" s="673" t="s">
        <v>502</v>
      </c>
      <c r="W678" s="626" t="s">
        <v>495</v>
      </c>
      <c r="X678" s="626" t="s">
        <v>449</v>
      </c>
      <c r="Y678" s="628" t="s">
        <v>120</v>
      </c>
      <c r="Z678" s="113" t="s">
        <v>39</v>
      </c>
      <c r="AA678" s="72" t="s">
        <v>48</v>
      </c>
    </row>
    <row r="679" spans="2:27" ht="12" thickBot="1">
      <c r="B679" s="90" t="s">
        <v>3</v>
      </c>
      <c r="C679" s="91" t="s">
        <v>4</v>
      </c>
      <c r="D679" s="92" t="s">
        <v>5</v>
      </c>
      <c r="E679" s="242" t="s">
        <v>16</v>
      </c>
      <c r="F679" s="277" t="s">
        <v>45</v>
      </c>
      <c r="G679" s="674"/>
      <c r="H679" s="627"/>
      <c r="I679" s="627"/>
      <c r="J679" s="629"/>
      <c r="K679" s="242" t="s">
        <v>16</v>
      </c>
      <c r="L679" s="277" t="s">
        <v>45</v>
      </c>
      <c r="M679" s="674"/>
      <c r="N679" s="243"/>
      <c r="O679" s="242" t="s">
        <v>16</v>
      </c>
      <c r="P679" s="277" t="s">
        <v>45</v>
      </c>
      <c r="Q679" s="674"/>
      <c r="R679" s="627"/>
      <c r="S679" s="243"/>
      <c r="T679" s="242" t="s">
        <v>16</v>
      </c>
      <c r="U679" s="277" t="s">
        <v>45</v>
      </c>
      <c r="V679" s="674"/>
      <c r="W679" s="627"/>
      <c r="X679" s="627"/>
      <c r="Y679" s="629"/>
      <c r="Z679" s="73" t="s">
        <v>40</v>
      </c>
      <c r="AA679" s="73" t="s">
        <v>49</v>
      </c>
    </row>
    <row r="680" spans="2:27" ht="11.25">
      <c r="B680" s="145"/>
      <c r="C680" s="150"/>
      <c r="D680" s="146"/>
      <c r="E680" s="49"/>
      <c r="F680" s="19"/>
      <c r="G680" s="48"/>
      <c r="H680" s="48"/>
      <c r="I680" s="48"/>
      <c r="J680" s="48"/>
      <c r="K680" s="57"/>
      <c r="L680" s="21"/>
      <c r="M680" s="21"/>
      <c r="N680" s="21"/>
      <c r="O680" s="53"/>
      <c r="P680" s="54"/>
      <c r="Q680" s="54"/>
      <c r="R680" s="54"/>
      <c r="S680" s="54"/>
      <c r="T680" s="59"/>
      <c r="U680" s="58"/>
      <c r="V680" s="48"/>
      <c r="W680" s="48"/>
      <c r="X680" s="48"/>
      <c r="Y680" s="48"/>
      <c r="Z680" s="78"/>
      <c r="AA680" s="77"/>
    </row>
    <row r="681" spans="2:27" ht="11.25">
      <c r="B681" s="624" t="s">
        <v>353</v>
      </c>
      <c r="C681" s="664" t="s">
        <v>21</v>
      </c>
      <c r="D681" s="413"/>
      <c r="E681" s="60">
        <f>SUM(F681:J681)</f>
        <v>113658.37</v>
      </c>
      <c r="F681" s="235">
        <v>113658.37</v>
      </c>
      <c r="G681" s="119">
        <v>0</v>
      </c>
      <c r="H681" s="119">
        <v>0</v>
      </c>
      <c r="I681" s="119">
        <v>0</v>
      </c>
      <c r="J681" s="119">
        <v>0</v>
      </c>
      <c r="K681" s="56"/>
      <c r="L681" s="18"/>
      <c r="M681" s="119"/>
      <c r="N681" s="119"/>
      <c r="O681" s="56"/>
      <c r="P681" s="18"/>
      <c r="Q681" s="18"/>
      <c r="R681" s="18"/>
      <c r="S681" s="18"/>
      <c r="T681" s="60">
        <f>SUM(U681:Y681)</f>
        <v>113658.37</v>
      </c>
      <c r="U681" s="22">
        <f>SUM(F681+P681)</f>
        <v>113658.37</v>
      </c>
      <c r="V681" s="130">
        <f>SUM(G681)</f>
        <v>0</v>
      </c>
      <c r="W681" s="119">
        <v>0</v>
      </c>
      <c r="X681" s="119">
        <v>0</v>
      </c>
      <c r="Y681" s="130">
        <f>SUM(J681)</f>
        <v>0</v>
      </c>
      <c r="Z681" s="336" t="s">
        <v>90</v>
      </c>
      <c r="AA681" s="337"/>
    </row>
    <row r="682" spans="2:27" ht="11.25">
      <c r="B682" s="624"/>
      <c r="C682" s="664"/>
      <c r="D682" s="413"/>
      <c r="E682" s="114"/>
      <c r="F682" s="18"/>
      <c r="G682" s="119"/>
      <c r="H682" s="119"/>
      <c r="I682" s="119"/>
      <c r="J682" s="119"/>
      <c r="K682" s="57"/>
      <c r="L682" s="21"/>
      <c r="M682" s="21"/>
      <c r="N682" s="21"/>
      <c r="O682" s="56"/>
      <c r="P682" s="18"/>
      <c r="Q682" s="18"/>
      <c r="R682" s="18"/>
      <c r="S682" s="18"/>
      <c r="T682" s="329"/>
      <c r="U682" s="236"/>
      <c r="V682" s="119"/>
      <c r="W682" s="119"/>
      <c r="X682" s="119"/>
      <c r="Y682" s="119"/>
      <c r="Z682" s="336" t="s">
        <v>91</v>
      </c>
      <c r="AA682" s="337"/>
    </row>
    <row r="683" spans="2:27" ht="11.25">
      <c r="B683" s="143"/>
      <c r="C683" s="111"/>
      <c r="D683" s="140"/>
      <c r="E683" s="114"/>
      <c r="F683" s="18"/>
      <c r="G683" s="18"/>
      <c r="H683" s="18"/>
      <c r="I683" s="18"/>
      <c r="J683" s="18"/>
      <c r="K683" s="57"/>
      <c r="L683" s="18"/>
      <c r="M683" s="18"/>
      <c r="N683" s="18"/>
      <c r="O683" s="56"/>
      <c r="P683" s="18"/>
      <c r="Q683" s="18"/>
      <c r="R683" s="18"/>
      <c r="S683" s="18"/>
      <c r="T683" s="56"/>
      <c r="U683" s="18"/>
      <c r="V683" s="30"/>
      <c r="W683" s="30"/>
      <c r="X683" s="30"/>
      <c r="Y683" s="30"/>
      <c r="Z683" s="78"/>
      <c r="AA683" s="77"/>
    </row>
    <row r="684" spans="2:27" ht="11.25">
      <c r="B684" s="143"/>
      <c r="C684" s="111"/>
      <c r="D684" s="140"/>
      <c r="E684" s="114"/>
      <c r="F684" s="18"/>
      <c r="G684" s="18"/>
      <c r="H684" s="18"/>
      <c r="I684" s="18"/>
      <c r="J684" s="18"/>
      <c r="K684" s="57"/>
      <c r="L684" s="18"/>
      <c r="M684" s="18"/>
      <c r="N684" s="18"/>
      <c r="O684" s="56"/>
      <c r="P684" s="18"/>
      <c r="Q684" s="18"/>
      <c r="R684" s="18"/>
      <c r="S684" s="18"/>
      <c r="T684" s="56"/>
      <c r="U684" s="18"/>
      <c r="V684" s="30"/>
      <c r="W684" s="30"/>
      <c r="X684" s="30"/>
      <c r="Y684" s="30"/>
      <c r="Z684" s="78"/>
      <c r="AA684" s="77"/>
    </row>
    <row r="685" spans="2:27" ht="11.25">
      <c r="B685" s="143"/>
      <c r="C685" s="111"/>
      <c r="D685" s="140"/>
      <c r="E685" s="114"/>
      <c r="F685" s="18"/>
      <c r="G685" s="18"/>
      <c r="H685" s="18"/>
      <c r="I685" s="18"/>
      <c r="J685" s="18"/>
      <c r="K685" s="57"/>
      <c r="L685" s="18"/>
      <c r="M685" s="18"/>
      <c r="N685" s="18"/>
      <c r="O685" s="56"/>
      <c r="P685" s="18"/>
      <c r="Q685" s="18"/>
      <c r="R685" s="18"/>
      <c r="S685" s="18"/>
      <c r="T685" s="56"/>
      <c r="U685" s="18"/>
      <c r="V685" s="30"/>
      <c r="W685" s="30"/>
      <c r="X685" s="30"/>
      <c r="Y685" s="30"/>
      <c r="Z685" s="78"/>
      <c r="AA685" s="77"/>
    </row>
    <row r="686" spans="2:27" ht="11.25">
      <c r="B686" s="143"/>
      <c r="C686" s="111"/>
      <c r="D686" s="140"/>
      <c r="E686" s="114"/>
      <c r="F686" s="18"/>
      <c r="G686" s="18"/>
      <c r="H686" s="18"/>
      <c r="I686" s="18"/>
      <c r="J686" s="18"/>
      <c r="K686" s="57"/>
      <c r="L686" s="18"/>
      <c r="M686" s="18"/>
      <c r="N686" s="18"/>
      <c r="O686" s="56"/>
      <c r="P686" s="18"/>
      <c r="Q686" s="18"/>
      <c r="R686" s="18"/>
      <c r="S686" s="18"/>
      <c r="T686" s="56"/>
      <c r="U686" s="18"/>
      <c r="V686" s="30"/>
      <c r="W686" s="30"/>
      <c r="X686" s="30"/>
      <c r="Y686" s="30"/>
      <c r="Z686" s="78"/>
      <c r="AA686" s="77"/>
    </row>
    <row r="687" spans="2:27" ht="11.25">
      <c r="B687" s="143"/>
      <c r="C687" s="111"/>
      <c r="D687" s="140"/>
      <c r="E687" s="114"/>
      <c r="F687" s="18"/>
      <c r="G687" s="18"/>
      <c r="H687" s="18"/>
      <c r="I687" s="18"/>
      <c r="J687" s="18"/>
      <c r="K687" s="57"/>
      <c r="L687" s="18"/>
      <c r="M687" s="18"/>
      <c r="N687" s="18"/>
      <c r="O687" s="56"/>
      <c r="P687" s="18"/>
      <c r="Q687" s="18"/>
      <c r="R687" s="18"/>
      <c r="S687" s="18"/>
      <c r="T687" s="56"/>
      <c r="U687" s="18"/>
      <c r="V687" s="30"/>
      <c r="W687" s="30"/>
      <c r="X687" s="30"/>
      <c r="Y687" s="30"/>
      <c r="Z687" s="78"/>
      <c r="AA687" s="77"/>
    </row>
    <row r="688" spans="2:27" ht="11.25">
      <c r="B688" s="143"/>
      <c r="C688" s="111"/>
      <c r="D688" s="140"/>
      <c r="E688" s="114"/>
      <c r="F688" s="18"/>
      <c r="G688" s="18"/>
      <c r="H688" s="18"/>
      <c r="I688" s="18"/>
      <c r="J688" s="18"/>
      <c r="K688" s="57"/>
      <c r="L688" s="18"/>
      <c r="M688" s="18"/>
      <c r="N688" s="18"/>
      <c r="O688" s="56"/>
      <c r="P688" s="18"/>
      <c r="Q688" s="18"/>
      <c r="R688" s="18"/>
      <c r="S688" s="18"/>
      <c r="T688" s="56"/>
      <c r="U688" s="18"/>
      <c r="V688" s="30"/>
      <c r="W688" s="30"/>
      <c r="X688" s="30"/>
      <c r="Y688" s="30"/>
      <c r="Z688" s="78"/>
      <c r="AA688" s="77"/>
    </row>
    <row r="689" spans="2:27" ht="11.25">
      <c r="B689" s="143"/>
      <c r="C689" s="111"/>
      <c r="D689" s="140"/>
      <c r="E689" s="114"/>
      <c r="F689" s="18"/>
      <c r="G689" s="18"/>
      <c r="H689" s="18"/>
      <c r="I689" s="18"/>
      <c r="J689" s="18"/>
      <c r="K689" s="57"/>
      <c r="L689" s="18"/>
      <c r="M689" s="18"/>
      <c r="N689" s="18"/>
      <c r="O689" s="56"/>
      <c r="P689" s="18"/>
      <c r="Q689" s="18"/>
      <c r="R689" s="18"/>
      <c r="S689" s="18"/>
      <c r="T689" s="56"/>
      <c r="U689" s="18"/>
      <c r="V689" s="30"/>
      <c r="W689" s="30"/>
      <c r="X689" s="30"/>
      <c r="Y689" s="30"/>
      <c r="Z689" s="78"/>
      <c r="AA689" s="77"/>
    </row>
    <row r="690" spans="2:27" ht="11.25">
      <c r="B690" s="143"/>
      <c r="C690" s="111"/>
      <c r="D690" s="140"/>
      <c r="E690" s="114"/>
      <c r="F690" s="18"/>
      <c r="G690" s="18"/>
      <c r="H690" s="18"/>
      <c r="I690" s="18"/>
      <c r="J690" s="18"/>
      <c r="K690" s="57"/>
      <c r="L690" s="18"/>
      <c r="M690" s="18"/>
      <c r="N690" s="18"/>
      <c r="O690" s="56"/>
      <c r="P690" s="18"/>
      <c r="Q690" s="18"/>
      <c r="R690" s="18"/>
      <c r="S690" s="18"/>
      <c r="T690" s="56"/>
      <c r="U690" s="18"/>
      <c r="V690" s="30"/>
      <c r="W690" s="30"/>
      <c r="X690" s="30"/>
      <c r="Y690" s="30"/>
      <c r="Z690" s="78"/>
      <c r="AA690" s="77"/>
    </row>
    <row r="691" spans="2:27" ht="11.25">
      <c r="B691" s="143"/>
      <c r="C691" s="111"/>
      <c r="D691" s="140"/>
      <c r="E691" s="49"/>
      <c r="F691" s="19"/>
      <c r="G691" s="48"/>
      <c r="H691" s="48"/>
      <c r="I691" s="48"/>
      <c r="J691" s="48"/>
      <c r="K691" s="57"/>
      <c r="L691" s="21"/>
      <c r="M691" s="21"/>
      <c r="N691" s="21"/>
      <c r="O691" s="56"/>
      <c r="P691" s="18"/>
      <c r="Q691" s="18"/>
      <c r="R691" s="18"/>
      <c r="S691" s="18"/>
      <c r="T691" s="59"/>
      <c r="U691" s="58"/>
      <c r="V691" s="48"/>
      <c r="W691" s="48"/>
      <c r="X691" s="48"/>
      <c r="Y691" s="48"/>
      <c r="Z691" s="78"/>
      <c r="AA691" s="77"/>
    </row>
    <row r="692" spans="2:27" ht="11.25">
      <c r="B692" s="143"/>
      <c r="C692" s="111"/>
      <c r="D692" s="140"/>
      <c r="E692" s="49"/>
      <c r="F692" s="19"/>
      <c r="G692" s="48"/>
      <c r="H692" s="48"/>
      <c r="I692" s="48"/>
      <c r="J692" s="48"/>
      <c r="K692" s="57"/>
      <c r="L692" s="21"/>
      <c r="M692" s="21"/>
      <c r="N692" s="21"/>
      <c r="O692" s="56"/>
      <c r="P692" s="18"/>
      <c r="Q692" s="18"/>
      <c r="R692" s="18"/>
      <c r="S692" s="18"/>
      <c r="T692" s="59"/>
      <c r="U692" s="58"/>
      <c r="V692" s="48"/>
      <c r="W692" s="48"/>
      <c r="X692" s="48"/>
      <c r="Y692" s="48"/>
      <c r="Z692" s="78"/>
      <c r="AA692" s="77"/>
    </row>
    <row r="693" spans="2:27" ht="11.25">
      <c r="B693" s="147"/>
      <c r="C693" s="153"/>
      <c r="D693" s="148"/>
      <c r="E693" s="49"/>
      <c r="F693" s="19"/>
      <c r="G693" s="48"/>
      <c r="H693" s="48"/>
      <c r="I693" s="48"/>
      <c r="J693" s="48"/>
      <c r="K693" s="57"/>
      <c r="L693" s="21"/>
      <c r="M693" s="21"/>
      <c r="N693" s="21"/>
      <c r="O693" s="56"/>
      <c r="P693" s="18"/>
      <c r="Q693" s="18"/>
      <c r="R693" s="18"/>
      <c r="S693" s="18"/>
      <c r="T693" s="59"/>
      <c r="U693" s="58"/>
      <c r="V693" s="48"/>
      <c r="W693" s="48"/>
      <c r="X693" s="48"/>
      <c r="Y693" s="48"/>
      <c r="Z693" s="78"/>
      <c r="AA693" s="77"/>
    </row>
    <row r="694" spans="2:27" ht="11.25">
      <c r="B694" s="147"/>
      <c r="C694" s="153"/>
      <c r="D694" s="148"/>
      <c r="E694" s="49"/>
      <c r="F694" s="19"/>
      <c r="G694" s="48"/>
      <c r="H694" s="48"/>
      <c r="I694" s="48"/>
      <c r="J694" s="48"/>
      <c r="K694" s="57"/>
      <c r="L694" s="21"/>
      <c r="M694" s="21"/>
      <c r="N694" s="21"/>
      <c r="O694" s="56"/>
      <c r="P694" s="18"/>
      <c r="Q694" s="18"/>
      <c r="R694" s="18"/>
      <c r="S694" s="18"/>
      <c r="T694" s="59"/>
      <c r="U694" s="58"/>
      <c r="V694" s="48"/>
      <c r="W694" s="48"/>
      <c r="X694" s="48"/>
      <c r="Y694" s="48"/>
      <c r="Z694" s="78"/>
      <c r="AA694" s="77"/>
    </row>
    <row r="695" spans="2:27" ht="11.25">
      <c r="B695" s="147"/>
      <c r="C695" s="153"/>
      <c r="D695" s="148"/>
      <c r="E695" s="49"/>
      <c r="F695" s="19"/>
      <c r="G695" s="48"/>
      <c r="H695" s="48"/>
      <c r="I695" s="48"/>
      <c r="J695" s="48"/>
      <c r="K695" s="57"/>
      <c r="L695" s="21"/>
      <c r="M695" s="21"/>
      <c r="N695" s="21"/>
      <c r="O695" s="56"/>
      <c r="P695" s="18"/>
      <c r="Q695" s="18"/>
      <c r="R695" s="18"/>
      <c r="S695" s="18"/>
      <c r="T695" s="59"/>
      <c r="U695" s="58"/>
      <c r="V695" s="48"/>
      <c r="W695" s="48"/>
      <c r="X695" s="48"/>
      <c r="Y695" s="48"/>
      <c r="Z695" s="78"/>
      <c r="AA695" s="77"/>
    </row>
    <row r="696" spans="2:27" ht="11.25">
      <c r="B696" s="147"/>
      <c r="C696" s="153"/>
      <c r="D696" s="148"/>
      <c r="E696" s="49"/>
      <c r="F696" s="19"/>
      <c r="G696" s="48"/>
      <c r="H696" s="48"/>
      <c r="I696" s="48"/>
      <c r="J696" s="48"/>
      <c r="K696" s="57"/>
      <c r="L696" s="21"/>
      <c r="M696" s="21"/>
      <c r="N696" s="21"/>
      <c r="O696" s="56"/>
      <c r="P696" s="18"/>
      <c r="Q696" s="18"/>
      <c r="R696" s="18"/>
      <c r="S696" s="18"/>
      <c r="T696" s="59"/>
      <c r="U696" s="58"/>
      <c r="V696" s="48"/>
      <c r="W696" s="48"/>
      <c r="X696" s="48"/>
      <c r="Y696" s="48"/>
      <c r="Z696" s="78"/>
      <c r="AA696" s="77"/>
    </row>
    <row r="697" spans="2:27" ht="11.25">
      <c r="B697" s="147"/>
      <c r="C697" s="153"/>
      <c r="D697" s="148"/>
      <c r="E697" s="49"/>
      <c r="F697" s="19"/>
      <c r="G697" s="48"/>
      <c r="H697" s="48"/>
      <c r="I697" s="48"/>
      <c r="J697" s="48"/>
      <c r="K697" s="57"/>
      <c r="L697" s="21"/>
      <c r="M697" s="21"/>
      <c r="N697" s="21"/>
      <c r="O697" s="56"/>
      <c r="P697" s="18"/>
      <c r="Q697" s="18"/>
      <c r="R697" s="18"/>
      <c r="S697" s="18"/>
      <c r="T697" s="59"/>
      <c r="U697" s="58"/>
      <c r="V697" s="48"/>
      <c r="W697" s="48"/>
      <c r="X697" s="48"/>
      <c r="Y697" s="48"/>
      <c r="Z697" s="78"/>
      <c r="AA697" s="77"/>
    </row>
    <row r="698" spans="2:27" ht="11.25">
      <c r="B698" s="147"/>
      <c r="C698" s="153"/>
      <c r="D698" s="148"/>
      <c r="E698" s="49"/>
      <c r="F698" s="19"/>
      <c r="G698" s="48"/>
      <c r="H698" s="48"/>
      <c r="I698" s="48"/>
      <c r="J698" s="48"/>
      <c r="K698" s="57"/>
      <c r="L698" s="21"/>
      <c r="M698" s="21"/>
      <c r="N698" s="21"/>
      <c r="O698" s="56"/>
      <c r="P698" s="18"/>
      <c r="Q698" s="18"/>
      <c r="R698" s="18"/>
      <c r="S698" s="18"/>
      <c r="T698" s="59"/>
      <c r="U698" s="58"/>
      <c r="V698" s="48"/>
      <c r="W698" s="48"/>
      <c r="X698" s="48"/>
      <c r="Y698" s="48"/>
      <c r="Z698" s="78"/>
      <c r="AA698" s="77"/>
    </row>
    <row r="699" spans="2:27" ht="11.25">
      <c r="B699" s="147"/>
      <c r="C699" s="153"/>
      <c r="D699" s="148"/>
      <c r="E699" s="49"/>
      <c r="F699" s="19"/>
      <c r="G699" s="48"/>
      <c r="H699" s="48"/>
      <c r="I699" s="48"/>
      <c r="J699" s="48"/>
      <c r="K699" s="57"/>
      <c r="L699" s="21"/>
      <c r="M699" s="21"/>
      <c r="N699" s="21"/>
      <c r="O699" s="56"/>
      <c r="P699" s="18"/>
      <c r="Q699" s="18"/>
      <c r="R699" s="18"/>
      <c r="S699" s="18"/>
      <c r="T699" s="59"/>
      <c r="U699" s="58"/>
      <c r="V699" s="48"/>
      <c r="W699" s="48"/>
      <c r="X699" s="48"/>
      <c r="Y699" s="48"/>
      <c r="Z699" s="78"/>
      <c r="AA699" s="77"/>
    </row>
    <row r="700" spans="2:27" ht="11.25">
      <c r="B700" s="147"/>
      <c r="C700" s="153"/>
      <c r="D700" s="148"/>
      <c r="E700" s="49"/>
      <c r="F700" s="19"/>
      <c r="G700" s="48"/>
      <c r="H700" s="48"/>
      <c r="I700" s="48"/>
      <c r="J700" s="48"/>
      <c r="K700" s="57"/>
      <c r="L700" s="21"/>
      <c r="M700" s="21"/>
      <c r="N700" s="21"/>
      <c r="O700" s="56"/>
      <c r="P700" s="18"/>
      <c r="Q700" s="18"/>
      <c r="R700" s="18"/>
      <c r="S700" s="18"/>
      <c r="T700" s="59"/>
      <c r="U700" s="58"/>
      <c r="V700" s="48"/>
      <c r="W700" s="48"/>
      <c r="X700" s="48"/>
      <c r="Y700" s="48"/>
      <c r="Z700" s="78"/>
      <c r="AA700" s="77"/>
    </row>
    <row r="701" spans="2:27" ht="11.25">
      <c r="B701" s="147"/>
      <c r="C701" s="153"/>
      <c r="D701" s="148"/>
      <c r="E701" s="49"/>
      <c r="F701" s="19"/>
      <c r="G701" s="48"/>
      <c r="H701" s="48"/>
      <c r="I701" s="48"/>
      <c r="J701" s="48"/>
      <c r="K701" s="57"/>
      <c r="L701" s="21"/>
      <c r="M701" s="21"/>
      <c r="N701" s="21"/>
      <c r="O701" s="56"/>
      <c r="P701" s="18"/>
      <c r="Q701" s="18"/>
      <c r="R701" s="18"/>
      <c r="S701" s="18"/>
      <c r="T701" s="59"/>
      <c r="U701" s="58"/>
      <c r="V701" s="48"/>
      <c r="W701" s="48"/>
      <c r="X701" s="48"/>
      <c r="Y701" s="48"/>
      <c r="Z701" s="78"/>
      <c r="AA701" s="77"/>
    </row>
    <row r="702" spans="2:27" ht="11.25">
      <c r="B702" s="147"/>
      <c r="C702" s="153"/>
      <c r="D702" s="148"/>
      <c r="E702" s="49"/>
      <c r="F702" s="19"/>
      <c r="G702" s="48"/>
      <c r="H702" s="48"/>
      <c r="I702" s="48"/>
      <c r="J702" s="48"/>
      <c r="K702" s="57"/>
      <c r="L702" s="21"/>
      <c r="M702" s="21"/>
      <c r="N702" s="21"/>
      <c r="O702" s="56"/>
      <c r="P702" s="18"/>
      <c r="Q702" s="18"/>
      <c r="R702" s="18"/>
      <c r="S702" s="18"/>
      <c r="T702" s="59"/>
      <c r="U702" s="58"/>
      <c r="V702" s="48"/>
      <c r="W702" s="48"/>
      <c r="X702" s="48"/>
      <c r="Y702" s="48"/>
      <c r="Z702" s="78"/>
      <c r="AA702" s="77"/>
    </row>
    <row r="703" spans="2:27" ht="11.25">
      <c r="B703" s="147"/>
      <c r="C703" s="153"/>
      <c r="D703" s="148"/>
      <c r="E703" s="49"/>
      <c r="F703" s="19"/>
      <c r="G703" s="48"/>
      <c r="H703" s="48"/>
      <c r="I703" s="48"/>
      <c r="J703" s="48"/>
      <c r="K703" s="57"/>
      <c r="L703" s="21"/>
      <c r="M703" s="21"/>
      <c r="N703" s="21"/>
      <c r="O703" s="56"/>
      <c r="P703" s="18"/>
      <c r="Q703" s="18"/>
      <c r="R703" s="18"/>
      <c r="S703" s="18"/>
      <c r="T703" s="59"/>
      <c r="U703" s="58"/>
      <c r="V703" s="48"/>
      <c r="W703" s="48"/>
      <c r="X703" s="48"/>
      <c r="Y703" s="48"/>
      <c r="Z703" s="78"/>
      <c r="AA703" s="77"/>
    </row>
    <row r="704" spans="2:27" ht="11.25">
      <c r="B704" s="147"/>
      <c r="C704" s="153"/>
      <c r="D704" s="148"/>
      <c r="E704" s="49"/>
      <c r="F704" s="19"/>
      <c r="G704" s="48"/>
      <c r="H704" s="48"/>
      <c r="I704" s="48"/>
      <c r="J704" s="48"/>
      <c r="K704" s="57"/>
      <c r="L704" s="21"/>
      <c r="M704" s="21"/>
      <c r="N704" s="21"/>
      <c r="O704" s="56"/>
      <c r="P704" s="18"/>
      <c r="Q704" s="18"/>
      <c r="R704" s="18"/>
      <c r="S704" s="18"/>
      <c r="T704" s="59"/>
      <c r="U704" s="58"/>
      <c r="V704" s="48"/>
      <c r="W704" s="48"/>
      <c r="X704" s="48"/>
      <c r="Y704" s="48"/>
      <c r="Z704" s="78"/>
      <c r="AA704" s="77"/>
    </row>
    <row r="705" spans="2:27" ht="11.25">
      <c r="B705" s="147"/>
      <c r="C705" s="153"/>
      <c r="D705" s="148"/>
      <c r="E705" s="49"/>
      <c r="F705" s="19"/>
      <c r="G705" s="48"/>
      <c r="H705" s="48"/>
      <c r="I705" s="48"/>
      <c r="J705" s="48"/>
      <c r="K705" s="57"/>
      <c r="L705" s="21"/>
      <c r="M705" s="21"/>
      <c r="N705" s="21"/>
      <c r="O705" s="56"/>
      <c r="P705" s="18"/>
      <c r="Q705" s="18"/>
      <c r="R705" s="18"/>
      <c r="S705" s="18"/>
      <c r="T705" s="59"/>
      <c r="U705" s="58"/>
      <c r="V705" s="48"/>
      <c r="W705" s="48"/>
      <c r="X705" s="48"/>
      <c r="Y705" s="48"/>
      <c r="Z705" s="78"/>
      <c r="AA705" s="77"/>
    </row>
    <row r="706" spans="2:27" ht="11.25">
      <c r="B706" s="147"/>
      <c r="C706" s="153"/>
      <c r="D706" s="148"/>
      <c r="E706" s="49"/>
      <c r="F706" s="19"/>
      <c r="G706" s="48"/>
      <c r="H706" s="48"/>
      <c r="I706" s="48"/>
      <c r="J706" s="48"/>
      <c r="K706" s="57"/>
      <c r="L706" s="21"/>
      <c r="M706" s="21"/>
      <c r="N706" s="21"/>
      <c r="O706" s="56"/>
      <c r="P706" s="18"/>
      <c r="Q706" s="18"/>
      <c r="R706" s="18"/>
      <c r="S706" s="18"/>
      <c r="T706" s="59"/>
      <c r="U706" s="58"/>
      <c r="V706" s="48"/>
      <c r="W706" s="48"/>
      <c r="X706" s="48"/>
      <c r="Y706" s="48"/>
      <c r="Z706" s="78"/>
      <c r="AA706" s="77"/>
    </row>
    <row r="707" spans="2:27" ht="11.25">
      <c r="B707" s="147"/>
      <c r="C707" s="153"/>
      <c r="D707" s="148"/>
      <c r="E707" s="49"/>
      <c r="F707" s="19"/>
      <c r="G707" s="48"/>
      <c r="H707" s="48"/>
      <c r="I707" s="48"/>
      <c r="J707" s="48"/>
      <c r="K707" s="57"/>
      <c r="L707" s="21"/>
      <c r="M707" s="21"/>
      <c r="N707" s="21"/>
      <c r="O707" s="56"/>
      <c r="P707" s="18"/>
      <c r="Q707" s="18"/>
      <c r="R707" s="18"/>
      <c r="S707" s="18"/>
      <c r="T707" s="59"/>
      <c r="U707" s="58"/>
      <c r="V707" s="48"/>
      <c r="W707" s="48"/>
      <c r="X707" s="48"/>
      <c r="Y707" s="48"/>
      <c r="Z707" s="78"/>
      <c r="AA707" s="77"/>
    </row>
    <row r="708" spans="2:27" ht="11.25">
      <c r="B708" s="143"/>
      <c r="C708" s="151"/>
      <c r="D708" s="140"/>
      <c r="E708" s="49"/>
      <c r="F708" s="19"/>
      <c r="G708" s="48"/>
      <c r="H708" s="48"/>
      <c r="I708" s="48"/>
      <c r="J708" s="48"/>
      <c r="K708" s="57"/>
      <c r="L708" s="21"/>
      <c r="M708" s="21"/>
      <c r="N708" s="21"/>
      <c r="O708" s="56"/>
      <c r="P708" s="18"/>
      <c r="Q708" s="18"/>
      <c r="R708" s="18"/>
      <c r="S708" s="18"/>
      <c r="T708" s="59"/>
      <c r="U708" s="58"/>
      <c r="V708" s="48"/>
      <c r="W708" s="48"/>
      <c r="X708" s="48"/>
      <c r="Y708" s="48"/>
      <c r="Z708" s="78"/>
      <c r="AA708" s="77"/>
    </row>
    <row r="709" spans="2:27" ht="11.25">
      <c r="B709" s="143"/>
      <c r="C709" s="111"/>
      <c r="D709" s="140"/>
      <c r="E709" s="49"/>
      <c r="F709" s="19"/>
      <c r="G709" s="48"/>
      <c r="H709" s="48"/>
      <c r="I709" s="48"/>
      <c r="J709" s="48"/>
      <c r="K709" s="57"/>
      <c r="L709" s="21"/>
      <c r="M709" s="21"/>
      <c r="N709" s="21"/>
      <c r="O709" s="56"/>
      <c r="P709" s="18"/>
      <c r="Q709" s="18"/>
      <c r="R709" s="18"/>
      <c r="S709" s="18"/>
      <c r="T709" s="59"/>
      <c r="U709" s="58"/>
      <c r="V709" s="48"/>
      <c r="W709" s="48"/>
      <c r="X709" s="48"/>
      <c r="Y709" s="48"/>
      <c r="Z709" s="78"/>
      <c r="AA709" s="77"/>
    </row>
    <row r="710" spans="2:27" ht="11.25">
      <c r="B710" s="143"/>
      <c r="C710" s="111"/>
      <c r="D710" s="140"/>
      <c r="E710" s="49"/>
      <c r="F710" s="19"/>
      <c r="G710" s="48"/>
      <c r="H710" s="48"/>
      <c r="I710" s="48"/>
      <c r="J710" s="48"/>
      <c r="K710" s="57"/>
      <c r="L710" s="21"/>
      <c r="M710" s="21"/>
      <c r="N710" s="21"/>
      <c r="O710" s="56"/>
      <c r="P710" s="18"/>
      <c r="Q710" s="18"/>
      <c r="R710" s="18"/>
      <c r="S710" s="18"/>
      <c r="T710" s="59"/>
      <c r="U710" s="58"/>
      <c r="V710" s="48"/>
      <c r="W710" s="48"/>
      <c r="X710" s="48"/>
      <c r="Y710" s="48"/>
      <c r="Z710" s="78"/>
      <c r="AA710" s="77"/>
    </row>
    <row r="711" spans="2:27" ht="11.25">
      <c r="B711" s="147"/>
      <c r="C711" s="153"/>
      <c r="D711" s="148"/>
      <c r="E711" s="114"/>
      <c r="F711" s="18"/>
      <c r="G711" s="18"/>
      <c r="H711" s="18"/>
      <c r="I711" s="18"/>
      <c r="J711" s="18"/>
      <c r="K711" s="57"/>
      <c r="L711" s="18"/>
      <c r="M711" s="18"/>
      <c r="N711" s="18"/>
      <c r="O711" s="56"/>
      <c r="P711" s="18"/>
      <c r="Q711" s="18"/>
      <c r="R711" s="18"/>
      <c r="S711" s="18"/>
      <c r="T711" s="56"/>
      <c r="U711" s="18"/>
      <c r="V711" s="30"/>
      <c r="W711" s="30"/>
      <c r="X711" s="30"/>
      <c r="Y711" s="30"/>
      <c r="Z711" s="78"/>
      <c r="AA711" s="77"/>
    </row>
    <row r="712" spans="2:27" ht="11.25">
      <c r="B712" s="143"/>
      <c r="C712" s="151"/>
      <c r="D712" s="140"/>
      <c r="E712" s="49"/>
      <c r="F712" s="19"/>
      <c r="G712" s="48"/>
      <c r="H712" s="48"/>
      <c r="I712" s="48"/>
      <c r="J712" s="48"/>
      <c r="K712" s="57"/>
      <c r="L712" s="21"/>
      <c r="M712" s="21"/>
      <c r="N712" s="21"/>
      <c r="O712" s="56"/>
      <c r="P712" s="18"/>
      <c r="Q712" s="18"/>
      <c r="R712" s="18"/>
      <c r="S712" s="18"/>
      <c r="T712" s="59"/>
      <c r="U712" s="58"/>
      <c r="V712" s="48"/>
      <c r="W712" s="48"/>
      <c r="X712" s="48"/>
      <c r="Y712" s="48"/>
      <c r="Z712" s="78"/>
      <c r="AA712" s="77"/>
    </row>
    <row r="713" spans="2:27" ht="11.25">
      <c r="B713" s="95"/>
      <c r="C713" s="111"/>
      <c r="D713" s="96"/>
      <c r="E713" s="114"/>
      <c r="F713" s="18"/>
      <c r="G713" s="18"/>
      <c r="H713" s="18"/>
      <c r="I713" s="18"/>
      <c r="J713" s="18"/>
      <c r="K713" s="57"/>
      <c r="L713" s="18"/>
      <c r="M713" s="18"/>
      <c r="N713" s="18"/>
      <c r="O713" s="56"/>
      <c r="P713" s="18"/>
      <c r="Q713" s="18"/>
      <c r="R713" s="18"/>
      <c r="S713" s="18"/>
      <c r="T713" s="56"/>
      <c r="U713" s="18"/>
      <c r="V713" s="30"/>
      <c r="W713" s="30"/>
      <c r="X713" s="30"/>
      <c r="Y713" s="30"/>
      <c r="Z713" s="78"/>
      <c r="AA713" s="77"/>
    </row>
    <row r="714" spans="2:27" ht="11.25">
      <c r="B714" s="95"/>
      <c r="C714" s="111"/>
      <c r="D714" s="96"/>
      <c r="E714" s="49"/>
      <c r="F714" s="19"/>
      <c r="G714" s="48"/>
      <c r="H714" s="48"/>
      <c r="I714" s="48"/>
      <c r="J714" s="48"/>
      <c r="K714" s="57"/>
      <c r="L714" s="21"/>
      <c r="M714" s="21"/>
      <c r="N714" s="21"/>
      <c r="O714" s="56"/>
      <c r="P714" s="18"/>
      <c r="Q714" s="18"/>
      <c r="R714" s="18"/>
      <c r="S714" s="18"/>
      <c r="T714" s="59"/>
      <c r="U714" s="58"/>
      <c r="V714" s="48"/>
      <c r="W714" s="48"/>
      <c r="X714" s="48"/>
      <c r="Y714" s="48"/>
      <c r="Z714" s="78"/>
      <c r="AA714" s="77"/>
    </row>
    <row r="715" spans="2:27" ht="11.25">
      <c r="B715" s="95"/>
      <c r="C715" s="111"/>
      <c r="D715" s="96"/>
      <c r="E715" s="114"/>
      <c r="F715" s="18"/>
      <c r="G715" s="18"/>
      <c r="H715" s="18"/>
      <c r="I715" s="18"/>
      <c r="J715" s="18"/>
      <c r="K715" s="57"/>
      <c r="L715" s="18"/>
      <c r="M715" s="18"/>
      <c r="N715" s="18"/>
      <c r="O715" s="56"/>
      <c r="P715" s="18"/>
      <c r="Q715" s="18"/>
      <c r="R715" s="18"/>
      <c r="S715" s="18"/>
      <c r="T715" s="56"/>
      <c r="U715" s="18"/>
      <c r="V715" s="30"/>
      <c r="W715" s="30"/>
      <c r="X715" s="30"/>
      <c r="Y715" s="30"/>
      <c r="Z715" s="78"/>
      <c r="AA715" s="77"/>
    </row>
    <row r="716" spans="2:27" ht="12" thickBot="1">
      <c r="B716" s="100"/>
      <c r="C716" s="132"/>
      <c r="D716" s="135"/>
      <c r="E716" s="155"/>
      <c r="F716" s="104"/>
      <c r="G716" s="104"/>
      <c r="H716" s="104"/>
      <c r="I716" s="104"/>
      <c r="J716" s="104"/>
      <c r="K716" s="220"/>
      <c r="L716" s="104"/>
      <c r="M716" s="104"/>
      <c r="N716" s="104"/>
      <c r="O716" s="103"/>
      <c r="P716" s="104"/>
      <c r="Q716" s="104"/>
      <c r="R716" s="104"/>
      <c r="S716" s="104"/>
      <c r="T716" s="56"/>
      <c r="U716" s="18"/>
      <c r="V716" s="30"/>
      <c r="W716" s="30"/>
      <c r="X716" s="30"/>
      <c r="Y716" s="30"/>
      <c r="Z716" s="137"/>
      <c r="AA716" s="79"/>
    </row>
    <row r="717" spans="2:27" ht="11.25">
      <c r="B717" s="11"/>
      <c r="C717" s="41" t="s">
        <v>7</v>
      </c>
      <c r="D717" s="11"/>
      <c r="E717" s="351">
        <f>SUM(E680:E716)</f>
        <v>113658.37</v>
      </c>
      <c r="F717" s="349">
        <f>SUM(F680:F716)</f>
        <v>113658.37</v>
      </c>
      <c r="G717" s="334">
        <f>SUM(G680:G716)</f>
        <v>0</v>
      </c>
      <c r="H717" s="365">
        <v>0</v>
      </c>
      <c r="I717" s="365">
        <v>0</v>
      </c>
      <c r="J717" s="369">
        <f aca="true" t="shared" si="18" ref="J717:V717">SUM(J680:J716)</f>
        <v>0</v>
      </c>
      <c r="K717" s="397">
        <f t="shared" si="18"/>
        <v>0</v>
      </c>
      <c r="L717" s="334">
        <f t="shared" si="18"/>
        <v>0</v>
      </c>
      <c r="M717" s="334">
        <f t="shared" si="18"/>
        <v>0</v>
      </c>
      <c r="N717" s="369">
        <f t="shared" si="18"/>
        <v>0</v>
      </c>
      <c r="O717" s="397">
        <f t="shared" si="18"/>
        <v>0</v>
      </c>
      <c r="P717" s="334">
        <f t="shared" si="18"/>
        <v>0</v>
      </c>
      <c r="Q717" s="334">
        <f t="shared" si="18"/>
        <v>0</v>
      </c>
      <c r="R717" s="334">
        <f>SUM(R680:R716)</f>
        <v>0</v>
      </c>
      <c r="S717" s="369">
        <f t="shared" si="18"/>
        <v>0</v>
      </c>
      <c r="T717" s="450">
        <f>SUM(T680:T716)</f>
        <v>113658.37</v>
      </c>
      <c r="U717" s="349">
        <f t="shared" si="18"/>
        <v>113658.37</v>
      </c>
      <c r="V717" s="334">
        <f t="shared" si="18"/>
        <v>0</v>
      </c>
      <c r="W717" s="334">
        <v>0</v>
      </c>
      <c r="X717" s="334">
        <v>0</v>
      </c>
      <c r="Y717" s="334">
        <f>SUM(Y680:Y716)</f>
        <v>0</v>
      </c>
      <c r="Z717" s="141"/>
      <c r="AA717" s="142"/>
    </row>
    <row r="718" spans="2:27" ht="11.25">
      <c r="B718" s="11"/>
      <c r="C718" s="41" t="s">
        <v>8</v>
      </c>
      <c r="D718" s="11"/>
      <c r="E718" s="401"/>
      <c r="F718" s="402"/>
      <c r="G718" s="402"/>
      <c r="H718" s="557"/>
      <c r="I718" s="557"/>
      <c r="J718" s="459"/>
      <c r="K718" s="405"/>
      <c r="L718" s="404"/>
      <c r="M718" s="402"/>
      <c r="N718" s="459"/>
      <c r="O718" s="405"/>
      <c r="P718" s="404"/>
      <c r="Q718" s="402"/>
      <c r="R718" s="402"/>
      <c r="S718" s="459"/>
      <c r="T718" s="460"/>
      <c r="U718" s="402"/>
      <c r="V718" s="404"/>
      <c r="W718" s="404"/>
      <c r="X718" s="404"/>
      <c r="Y718" s="402"/>
      <c r="Z718" s="143"/>
      <c r="AA718" s="25"/>
    </row>
    <row r="719" spans="2:27" ht="12" thickBot="1">
      <c r="B719" s="11"/>
      <c r="C719" s="41" t="s">
        <v>9</v>
      </c>
      <c r="D719" s="11"/>
      <c r="E719" s="393">
        <f>SUM(E717+E663+E607+E397+E337+E209+E120)</f>
        <v>110120130.79000002</v>
      </c>
      <c r="F719" s="355">
        <f>SUM(F717+F663+F607+F397+F337+F209+F120)</f>
        <v>86022221.9</v>
      </c>
      <c r="G719" s="355">
        <f aca="true" t="shared" si="19" ref="G719:Y719">SUM(G717+G663+G607+G397+G337+G209+G120)</f>
        <v>1231000</v>
      </c>
      <c r="H719" s="355">
        <f t="shared" si="19"/>
        <v>36749.11</v>
      </c>
      <c r="I719" s="355">
        <f t="shared" si="19"/>
        <v>9353945.19</v>
      </c>
      <c r="J719" s="449">
        <f t="shared" si="19"/>
        <v>13476214.59</v>
      </c>
      <c r="K719" s="393">
        <f t="shared" si="19"/>
        <v>999735.41</v>
      </c>
      <c r="L719" s="355">
        <f t="shared" si="19"/>
        <v>999735.41</v>
      </c>
      <c r="M719" s="356">
        <f t="shared" si="19"/>
        <v>0</v>
      </c>
      <c r="N719" s="451">
        <f t="shared" si="19"/>
        <v>0</v>
      </c>
      <c r="O719" s="393">
        <f t="shared" si="19"/>
        <v>926914.6</v>
      </c>
      <c r="P719" s="355">
        <f t="shared" si="19"/>
        <v>855414.6</v>
      </c>
      <c r="Q719" s="355">
        <f t="shared" si="19"/>
        <v>61500</v>
      </c>
      <c r="R719" s="355">
        <f t="shared" si="19"/>
        <v>10000</v>
      </c>
      <c r="S719" s="451">
        <f t="shared" si="19"/>
        <v>0</v>
      </c>
      <c r="T719" s="393">
        <f t="shared" si="19"/>
        <v>110047309.98</v>
      </c>
      <c r="U719" s="355">
        <f t="shared" si="19"/>
        <v>85877901.09</v>
      </c>
      <c r="V719" s="355">
        <f t="shared" si="19"/>
        <v>1292500</v>
      </c>
      <c r="W719" s="355">
        <f t="shared" si="19"/>
        <v>46749.11</v>
      </c>
      <c r="X719" s="357">
        <f t="shared" si="19"/>
        <v>9353945.19</v>
      </c>
      <c r="Y719" s="617">
        <f t="shared" si="19"/>
        <v>13476214.59</v>
      </c>
      <c r="Z719" s="143"/>
      <c r="AA719" s="25"/>
    </row>
    <row r="720" spans="2:27" ht="11.25">
      <c r="B720" s="11"/>
      <c r="C720" s="41"/>
      <c r="D720" s="11"/>
      <c r="E720" s="108"/>
      <c r="F720" s="108"/>
      <c r="G720" s="109"/>
      <c r="H720" s="109"/>
      <c r="I720" s="109"/>
      <c r="J720" s="109"/>
      <c r="K720" s="138"/>
      <c r="L720" s="138"/>
      <c r="M720" s="138"/>
      <c r="N720" s="138"/>
      <c r="O720" s="138"/>
      <c r="P720" s="138"/>
      <c r="Q720" s="138"/>
      <c r="R720" s="138"/>
      <c r="S720" s="138"/>
      <c r="T720" s="110"/>
      <c r="U720" s="110"/>
      <c r="V720" s="139"/>
      <c r="W720" s="139"/>
      <c r="X720" s="139"/>
      <c r="Y720" s="139"/>
      <c r="Z720" s="25"/>
      <c r="AA720" s="25"/>
    </row>
    <row r="721" spans="2:27" ht="11.25">
      <c r="B721" s="11"/>
      <c r="C721" s="637"/>
      <c r="D721" s="637"/>
      <c r="E721" s="637"/>
      <c r="F721" s="637"/>
      <c r="G721" s="637"/>
      <c r="H721" s="637"/>
      <c r="I721" s="637"/>
      <c r="J721" s="637"/>
      <c r="K721" s="24"/>
      <c r="L721" s="24"/>
      <c r="M721" s="24"/>
      <c r="N721" s="24"/>
      <c r="O721" s="24"/>
      <c r="P721" s="24"/>
      <c r="Q721" s="24"/>
      <c r="R721" s="24"/>
      <c r="S721" s="24"/>
      <c r="T721" s="637"/>
      <c r="U721" s="637"/>
      <c r="V721" s="637"/>
      <c r="W721" s="637"/>
      <c r="X721" s="637"/>
      <c r="Y721" s="637"/>
      <c r="Z721" s="25"/>
      <c r="AA721" s="25"/>
    </row>
    <row r="722" spans="2:27" ht="11.25">
      <c r="B722" s="11"/>
      <c r="C722" s="637"/>
      <c r="D722" s="637"/>
      <c r="E722" s="637"/>
      <c r="F722" s="637"/>
      <c r="G722" s="637"/>
      <c r="H722" s="637"/>
      <c r="I722" s="637"/>
      <c r="J722" s="637"/>
      <c r="K722" s="24"/>
      <c r="L722" s="24"/>
      <c r="M722" s="24"/>
      <c r="N722" s="24"/>
      <c r="O722" s="24"/>
      <c r="P722" s="24"/>
      <c r="Q722" s="24"/>
      <c r="R722" s="24"/>
      <c r="S722" s="24"/>
      <c r="T722" s="637"/>
      <c r="U722" s="637"/>
      <c r="V722" s="637"/>
      <c r="W722" s="637"/>
      <c r="X722" s="637"/>
      <c r="Y722" s="637"/>
      <c r="Z722" s="25"/>
      <c r="AA722" s="25"/>
    </row>
    <row r="723" spans="2:27" ht="11.25">
      <c r="B723" s="11"/>
      <c r="C723" s="637" t="s">
        <v>10</v>
      </c>
      <c r="D723" s="637"/>
      <c r="E723" s="637"/>
      <c r="F723" s="637"/>
      <c r="G723" s="637"/>
      <c r="H723" s="637"/>
      <c r="I723" s="637"/>
      <c r="J723" s="637"/>
      <c r="K723" s="24"/>
      <c r="L723" s="24"/>
      <c r="M723" s="24"/>
      <c r="N723" s="24"/>
      <c r="O723" s="24"/>
      <c r="P723" s="24"/>
      <c r="Q723" s="24"/>
      <c r="R723" s="24"/>
      <c r="S723" s="24"/>
      <c r="T723" s="637" t="s">
        <v>23</v>
      </c>
      <c r="U723" s="637"/>
      <c r="V723" s="637"/>
      <c r="W723" s="637"/>
      <c r="X723" s="637"/>
      <c r="Y723" s="637"/>
      <c r="Z723" s="25"/>
      <c r="AA723" s="25"/>
    </row>
    <row r="724" spans="2:27" ht="11.25">
      <c r="B724" s="11"/>
      <c r="C724" s="637" t="s">
        <v>118</v>
      </c>
      <c r="D724" s="637"/>
      <c r="E724" s="637"/>
      <c r="F724" s="637"/>
      <c r="G724" s="637"/>
      <c r="H724" s="637"/>
      <c r="I724" s="637"/>
      <c r="J724" s="637"/>
      <c r="K724" s="24"/>
      <c r="L724" s="24"/>
      <c r="M724" s="24"/>
      <c r="N724" s="24"/>
      <c r="O724" s="24"/>
      <c r="P724" s="24"/>
      <c r="Q724" s="24"/>
      <c r="R724" s="24"/>
      <c r="S724" s="24"/>
      <c r="T724" s="637" t="s">
        <v>119</v>
      </c>
      <c r="U724" s="637"/>
      <c r="V724" s="637"/>
      <c r="W724" s="637"/>
      <c r="X724" s="637"/>
      <c r="Y724" s="637"/>
      <c r="Z724" s="25"/>
      <c r="AA724" s="25"/>
    </row>
    <row r="725" spans="2:27" ht="11.25">
      <c r="B725" s="11"/>
      <c r="C725" s="27"/>
      <c r="D725" s="27"/>
      <c r="E725" s="27"/>
      <c r="F725" s="27"/>
      <c r="G725" s="27"/>
      <c r="H725" s="27"/>
      <c r="I725" s="27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6"/>
      <c r="U725" s="26"/>
      <c r="V725" s="45"/>
      <c r="W725" s="45"/>
      <c r="X725" s="45"/>
      <c r="Y725" s="45"/>
      <c r="Z725" s="25"/>
      <c r="AA725" s="25"/>
    </row>
    <row r="726" spans="2:27" ht="11.25">
      <c r="B726" s="11"/>
      <c r="C726" s="27"/>
      <c r="D726" s="27"/>
      <c r="E726" s="27"/>
      <c r="F726" s="27"/>
      <c r="G726" s="27"/>
      <c r="H726" s="27"/>
      <c r="I726" s="27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6"/>
      <c r="U726" s="26"/>
      <c r="V726" s="45"/>
      <c r="W726" s="45"/>
      <c r="X726" s="45"/>
      <c r="Y726" s="45"/>
      <c r="Z726" s="25"/>
      <c r="AA726" s="25"/>
    </row>
    <row r="729" ht="11.25">
      <c r="J729" s="37" t="s">
        <v>496</v>
      </c>
    </row>
  </sheetData>
  <sheetProtection/>
  <mergeCells count="633">
    <mergeCell ref="C723:J723"/>
    <mergeCell ref="T723:Y723"/>
    <mergeCell ref="C724:J724"/>
    <mergeCell ref="T724:Y724"/>
    <mergeCell ref="B42:B44"/>
    <mergeCell ref="C42:C44"/>
    <mergeCell ref="B45:D45"/>
    <mergeCell ref="B47:B49"/>
    <mergeCell ref="C47:C49"/>
    <mergeCell ref="B50:B52"/>
    <mergeCell ref="C50:C52"/>
    <mergeCell ref="C401:J401"/>
    <mergeCell ref="T401:Y401"/>
    <mergeCell ref="C402:J402"/>
    <mergeCell ref="T402:Y402"/>
    <mergeCell ref="C451:J451"/>
    <mergeCell ref="T451:Y451"/>
    <mergeCell ref="C124:F124"/>
    <mergeCell ref="T124:Y124"/>
    <mergeCell ref="C125:F125"/>
    <mergeCell ref="C503:J503"/>
    <mergeCell ref="T503:Y503"/>
    <mergeCell ref="C504:J504"/>
    <mergeCell ref="T504:Y504"/>
    <mergeCell ref="X464:X465"/>
    <mergeCell ref="Y464:Y465"/>
    <mergeCell ref="W464:W465"/>
    <mergeCell ref="C494:C495"/>
    <mergeCell ref="B492:D492"/>
    <mergeCell ref="B483:B484"/>
    <mergeCell ref="T553:Y553"/>
    <mergeCell ref="C554:J554"/>
    <mergeCell ref="T554:Y554"/>
    <mergeCell ref="T125:Y125"/>
    <mergeCell ref="R224:R225"/>
    <mergeCell ref="R288:R289"/>
    <mergeCell ref="R351:R352"/>
    <mergeCell ref="R412:R413"/>
    <mergeCell ref="R464:R465"/>
    <mergeCell ref="C452:J452"/>
    <mergeCell ref="G621:G622"/>
    <mergeCell ref="M621:M622"/>
    <mergeCell ref="Q621:Q622"/>
    <mergeCell ref="V621:V622"/>
    <mergeCell ref="G678:G679"/>
    <mergeCell ref="M678:M679"/>
    <mergeCell ref="Q678:Q679"/>
    <mergeCell ref="V678:V679"/>
    <mergeCell ref="R621:R622"/>
    <mergeCell ref="C666:J666"/>
    <mergeCell ref="G517:G518"/>
    <mergeCell ref="M517:M518"/>
    <mergeCell ref="Q517:Q518"/>
    <mergeCell ref="V517:V518"/>
    <mergeCell ref="G566:G567"/>
    <mergeCell ref="M566:M567"/>
    <mergeCell ref="Q566:Q567"/>
    <mergeCell ref="V566:V567"/>
    <mergeCell ref="R517:R518"/>
    <mergeCell ref="R566:R567"/>
    <mergeCell ref="M412:M413"/>
    <mergeCell ref="Q412:Q413"/>
    <mergeCell ref="V412:V413"/>
    <mergeCell ref="G464:G465"/>
    <mergeCell ref="M464:M465"/>
    <mergeCell ref="Q464:Q465"/>
    <mergeCell ref="V464:V465"/>
    <mergeCell ref="T452:Y452"/>
    <mergeCell ref="J412:J413"/>
    <mergeCell ref="G288:G289"/>
    <mergeCell ref="M288:M289"/>
    <mergeCell ref="Q288:Q289"/>
    <mergeCell ref="V288:V289"/>
    <mergeCell ref="G351:G352"/>
    <mergeCell ref="M351:M352"/>
    <mergeCell ref="Q351:Q352"/>
    <mergeCell ref="V351:V352"/>
    <mergeCell ref="H288:H289"/>
    <mergeCell ref="I288:I289"/>
    <mergeCell ref="G137:G138"/>
    <mergeCell ref="M137:M138"/>
    <mergeCell ref="Q137:Q138"/>
    <mergeCell ref="V137:V138"/>
    <mergeCell ref="R137:R138"/>
    <mergeCell ref="M73:M74"/>
    <mergeCell ref="G73:G74"/>
    <mergeCell ref="B129:AA129"/>
    <mergeCell ref="T122:Y122"/>
    <mergeCell ref="T123:Y123"/>
    <mergeCell ref="C667:J667"/>
    <mergeCell ref="T666:Y666"/>
    <mergeCell ref="G10:G11"/>
    <mergeCell ref="M10:M11"/>
    <mergeCell ref="V10:V11"/>
    <mergeCell ref="V73:V74"/>
    <mergeCell ref="R10:R11"/>
    <mergeCell ref="R73:R74"/>
    <mergeCell ref="H10:H11"/>
    <mergeCell ref="H621:H622"/>
    <mergeCell ref="H678:H679"/>
    <mergeCell ref="I678:I679"/>
    <mergeCell ref="J678:J679"/>
    <mergeCell ref="W678:W679"/>
    <mergeCell ref="X678:X679"/>
    <mergeCell ref="Y678:Y679"/>
    <mergeCell ref="R678:R679"/>
    <mergeCell ref="I621:I622"/>
    <mergeCell ref="J621:J622"/>
    <mergeCell ref="W621:W622"/>
    <mergeCell ref="X621:X622"/>
    <mergeCell ref="Y621:Y622"/>
    <mergeCell ref="J517:J518"/>
    <mergeCell ref="W517:W518"/>
    <mergeCell ref="X517:X518"/>
    <mergeCell ref="Y517:Y518"/>
    <mergeCell ref="J566:J567"/>
    <mergeCell ref="W566:W567"/>
    <mergeCell ref="X566:X567"/>
    <mergeCell ref="Y566:Y567"/>
    <mergeCell ref="T564:Y564"/>
    <mergeCell ref="C553:J553"/>
    <mergeCell ref="B165:B166"/>
    <mergeCell ref="C165:C166"/>
    <mergeCell ref="G224:G225"/>
    <mergeCell ref="M224:M225"/>
    <mergeCell ref="Q224:Q225"/>
    <mergeCell ref="C170:C172"/>
    <mergeCell ref="V224:V225"/>
    <mergeCell ref="I351:I352"/>
    <mergeCell ref="J351:J352"/>
    <mergeCell ref="I137:I138"/>
    <mergeCell ref="J137:J138"/>
    <mergeCell ref="I224:I225"/>
    <mergeCell ref="J224:J225"/>
    <mergeCell ref="B280:AA280"/>
    <mergeCell ref="C159:C160"/>
    <mergeCell ref="C266:C267"/>
    <mergeCell ref="B254:B255"/>
    <mergeCell ref="B170:B172"/>
    <mergeCell ref="B103:B105"/>
    <mergeCell ref="C103:C105"/>
    <mergeCell ref="B167:B168"/>
    <mergeCell ref="C167:C168"/>
    <mergeCell ref="B151:B152"/>
    <mergeCell ref="B159:B160"/>
    <mergeCell ref="B161:B162"/>
    <mergeCell ref="O515:S515"/>
    <mergeCell ref="H517:H518"/>
    <mergeCell ref="C145:C146"/>
    <mergeCell ref="B96:D96"/>
    <mergeCell ref="B98:B100"/>
    <mergeCell ref="C98:C100"/>
    <mergeCell ref="H412:H413"/>
    <mergeCell ref="I412:I413"/>
    <mergeCell ref="B383:B384"/>
    <mergeCell ref="B266:B267"/>
    <mergeCell ref="B262:B263"/>
    <mergeCell ref="C262:C263"/>
    <mergeCell ref="AA262:AA263"/>
    <mergeCell ref="B303:B304"/>
    <mergeCell ref="C303:C304"/>
    <mergeCell ref="B584:B585"/>
    <mergeCell ref="C584:C585"/>
    <mergeCell ref="AA584:AA585"/>
    <mergeCell ref="H351:H352"/>
    <mergeCell ref="W351:W352"/>
    <mergeCell ref="AA254:AA255"/>
    <mergeCell ref="B256:B257"/>
    <mergeCell ref="C256:C257"/>
    <mergeCell ref="AA256:AA257"/>
    <mergeCell ref="B258:B259"/>
    <mergeCell ref="AA266:AA267"/>
    <mergeCell ref="AA258:AA259"/>
    <mergeCell ref="B260:B261"/>
    <mergeCell ref="C260:C261"/>
    <mergeCell ref="AA260:AA261"/>
    <mergeCell ref="J288:J289"/>
    <mergeCell ref="C258:C259"/>
    <mergeCell ref="B264:B265"/>
    <mergeCell ref="C264:C265"/>
    <mergeCell ref="B279:AA279"/>
    <mergeCell ref="AA264:AA265"/>
    <mergeCell ref="T286:Y286"/>
    <mergeCell ref="Z285:AA286"/>
    <mergeCell ref="B286:D286"/>
    <mergeCell ref="K286:N286"/>
    <mergeCell ref="W10:W11"/>
    <mergeCell ref="H73:H74"/>
    <mergeCell ref="I73:I74"/>
    <mergeCell ref="J73:J74"/>
    <mergeCell ref="W73:W74"/>
    <mergeCell ref="Q10:Q11"/>
    <mergeCell ref="Q73:Q74"/>
    <mergeCell ref="I10:I11"/>
    <mergeCell ref="J10:J11"/>
    <mergeCell ref="T62:Y62"/>
    <mergeCell ref="C369:C370"/>
    <mergeCell ref="X10:X11"/>
    <mergeCell ref="Y10:Y11"/>
    <mergeCell ref="X73:X74"/>
    <mergeCell ref="Y73:Y74"/>
    <mergeCell ref="H137:H138"/>
    <mergeCell ref="W137:W138"/>
    <mergeCell ref="X137:X138"/>
    <mergeCell ref="Y137:Y138"/>
    <mergeCell ref="K71:N71"/>
    <mergeCell ref="B281:AA281"/>
    <mergeCell ref="B306:B307"/>
    <mergeCell ref="B371:B372"/>
    <mergeCell ref="C371:C372"/>
    <mergeCell ref="B373:B374"/>
    <mergeCell ref="C373:C374"/>
    <mergeCell ref="B312:B313"/>
    <mergeCell ref="B308:D308"/>
    <mergeCell ref="B310:B311"/>
    <mergeCell ref="C365:C366"/>
    <mergeCell ref="O222:S222"/>
    <mergeCell ref="B375:B376"/>
    <mergeCell ref="C375:C376"/>
    <mergeCell ref="B90:B92"/>
    <mergeCell ref="C90:C92"/>
    <mergeCell ref="D91:D92"/>
    <mergeCell ref="B93:B95"/>
    <mergeCell ref="C93:C95"/>
    <mergeCell ref="C367:C368"/>
    <mergeCell ref="B369:B370"/>
    <mergeCell ref="D94:D95"/>
    <mergeCell ref="H224:H225"/>
    <mergeCell ref="B84:B86"/>
    <mergeCell ref="C84:C86"/>
    <mergeCell ref="D85:D86"/>
    <mergeCell ref="B87:B89"/>
    <mergeCell ref="C87:C89"/>
    <mergeCell ref="D88:D89"/>
    <mergeCell ref="B156:B157"/>
    <mergeCell ref="B141:B142"/>
    <mergeCell ref="B379:B380"/>
    <mergeCell ref="C383:C384"/>
    <mergeCell ref="B404:AA404"/>
    <mergeCell ref="AA416:AA417"/>
    <mergeCell ref="T399:Y399"/>
    <mergeCell ref="B432:B433"/>
    <mergeCell ref="B416:B417"/>
    <mergeCell ref="W412:W413"/>
    <mergeCell ref="G412:G413"/>
    <mergeCell ref="B381:D381"/>
    <mergeCell ref="O286:S286"/>
    <mergeCell ref="E349:J349"/>
    <mergeCell ref="C300:C301"/>
    <mergeCell ref="C306:C307"/>
    <mergeCell ref="E286:J286"/>
    <mergeCell ref="B298:B299"/>
    <mergeCell ref="C310:C311"/>
    <mergeCell ref="K349:N349"/>
    <mergeCell ref="O349:S349"/>
    <mergeCell ref="B300:B301"/>
    <mergeCell ref="T340:Y340"/>
    <mergeCell ref="C312:C313"/>
    <mergeCell ref="C340:J340"/>
    <mergeCell ref="Z350:AA350"/>
    <mergeCell ref="Z348:AA349"/>
    <mergeCell ref="B344:AA344"/>
    <mergeCell ref="AA312:AA313"/>
    <mergeCell ref="C357:C358"/>
    <mergeCell ref="B349:D349"/>
    <mergeCell ref="B357:B358"/>
    <mergeCell ref="C355:C356"/>
    <mergeCell ref="B353:D353"/>
    <mergeCell ref="X351:X352"/>
    <mergeCell ref="T349:Y349"/>
    <mergeCell ref="C379:C380"/>
    <mergeCell ref="B363:B364"/>
    <mergeCell ref="C363:C364"/>
    <mergeCell ref="C434:C435"/>
    <mergeCell ref="C428:C429"/>
    <mergeCell ref="C399:J399"/>
    <mergeCell ref="B422:B423"/>
    <mergeCell ref="B403:AA403"/>
    <mergeCell ref="B377:B378"/>
    <mergeCell ref="C377:C378"/>
    <mergeCell ref="Z463:AA463"/>
    <mergeCell ref="Z409:AA410"/>
    <mergeCell ref="C580:C581"/>
    <mergeCell ref="C471:C472"/>
    <mergeCell ref="B473:B474"/>
    <mergeCell ref="C422:C423"/>
    <mergeCell ref="Z514:AA515"/>
    <mergeCell ref="B509:AA509"/>
    <mergeCell ref="B434:B435"/>
    <mergeCell ref="C432:C433"/>
    <mergeCell ref="C722:J722"/>
    <mergeCell ref="D54:D55"/>
    <mergeCell ref="D76:D77"/>
    <mergeCell ref="B147:B148"/>
    <mergeCell ref="C147:C148"/>
    <mergeCell ref="B149:B150"/>
    <mergeCell ref="C275:J275"/>
    <mergeCell ref="B456:AA456"/>
    <mergeCell ref="C214:F214"/>
    <mergeCell ref="B217:AA217"/>
    <mergeCell ref="C721:J721"/>
    <mergeCell ref="Z287:AA287"/>
    <mergeCell ref="C400:J400"/>
    <mergeCell ref="C449:J449"/>
    <mergeCell ref="C552:J552"/>
    <mergeCell ref="C341:J341"/>
    <mergeCell ref="T341:Y341"/>
    <mergeCell ref="C298:C299"/>
    <mergeCell ref="Y351:Y352"/>
    <mergeCell ref="C426:C427"/>
    <mergeCell ref="C153:C154"/>
    <mergeCell ref="B130:AA130"/>
    <mergeCell ref="B216:AA216"/>
    <mergeCell ref="X224:X225"/>
    <mergeCell ref="Y224:Y225"/>
    <mergeCell ref="B78:B80"/>
    <mergeCell ref="C78:C80"/>
    <mergeCell ref="D79:D80"/>
    <mergeCell ref="D82:D83"/>
    <mergeCell ref="W224:W225"/>
    <mergeCell ref="B81:B83"/>
    <mergeCell ref="C81:C83"/>
    <mergeCell ref="C244:C245"/>
    <mergeCell ref="B246:B247"/>
    <mergeCell ref="B248:B249"/>
    <mergeCell ref="C156:C157"/>
    <mergeCell ref="B230:D230"/>
    <mergeCell ref="C236:C237"/>
    <mergeCell ref="C213:F213"/>
    <mergeCell ref="C161:C162"/>
    <mergeCell ref="B139:D139"/>
    <mergeCell ref="B135:D135"/>
    <mergeCell ref="T214:Y214"/>
    <mergeCell ref="C123:F123"/>
    <mergeCell ref="B240:B241"/>
    <mergeCell ref="C240:C241"/>
    <mergeCell ref="C149:C150"/>
    <mergeCell ref="B163:B164"/>
    <mergeCell ref="C163:C164"/>
    <mergeCell ref="B232:B233"/>
    <mergeCell ref="B475:B476"/>
    <mergeCell ref="C475:C476"/>
    <mergeCell ref="C478:C480"/>
    <mergeCell ref="AA580:AA581"/>
    <mergeCell ref="Z70:AA71"/>
    <mergeCell ref="O71:S71"/>
    <mergeCell ref="T71:Y71"/>
    <mergeCell ref="C238:C239"/>
    <mergeCell ref="B128:AA128"/>
    <mergeCell ref="Z72:AA72"/>
    <mergeCell ref="B487:B488"/>
    <mergeCell ref="B490:B491"/>
    <mergeCell ref="K462:N462"/>
    <mergeCell ref="Z620:AA620"/>
    <mergeCell ref="Z618:AA619"/>
    <mergeCell ref="B510:AA510"/>
    <mergeCell ref="B508:AA508"/>
    <mergeCell ref="I517:I518"/>
    <mergeCell ref="E619:J619"/>
    <mergeCell ref="K619:N619"/>
    <mergeCell ref="C21:C22"/>
    <mergeCell ref="B457:AA457"/>
    <mergeCell ref="Z461:AA462"/>
    <mergeCell ref="B462:D462"/>
    <mergeCell ref="E462:J462"/>
    <mergeCell ref="K135:N135"/>
    <mergeCell ref="O135:S135"/>
    <mergeCell ref="O462:S462"/>
    <mergeCell ref="C418:C419"/>
    <mergeCell ref="B438:B439"/>
    <mergeCell ref="O619:S619"/>
    <mergeCell ref="C551:J551"/>
    <mergeCell ref="B570:B571"/>
    <mergeCell ref="C570:C571"/>
    <mergeCell ref="B572:B573"/>
    <mergeCell ref="C611:J611"/>
    <mergeCell ref="C572:C573"/>
    <mergeCell ref="C483:C484"/>
    <mergeCell ref="C468:C469"/>
    <mergeCell ref="T410:Y410"/>
    <mergeCell ref="C487:C488"/>
    <mergeCell ref="C490:C491"/>
    <mergeCell ref="T515:Y515"/>
    <mergeCell ref="O410:S410"/>
    <mergeCell ref="E410:J410"/>
    <mergeCell ref="B515:D515"/>
    <mergeCell ref="B468:B469"/>
    <mergeCell ref="B1:AA1"/>
    <mergeCell ref="Z9:AA9"/>
    <mergeCell ref="B2:AA2"/>
    <mergeCell ref="E222:J222"/>
    <mergeCell ref="B355:B356"/>
    <mergeCell ref="B3:AA3"/>
    <mergeCell ref="U4:V4"/>
    <mergeCell ref="B222:D222"/>
    <mergeCell ref="Z7:AA8"/>
    <mergeCell ref="C35:C37"/>
    <mergeCell ref="Z516:AA516"/>
    <mergeCell ref="B531:B532"/>
    <mergeCell ref="B145:B146"/>
    <mergeCell ref="Z221:AA222"/>
    <mergeCell ref="Z223:AA223"/>
    <mergeCell ref="Z136:AA136"/>
    <mergeCell ref="K515:N515"/>
    <mergeCell ref="C143:C144"/>
    <mergeCell ref="B143:B144"/>
    <mergeCell ref="E515:J515"/>
    <mergeCell ref="C228:C229"/>
    <mergeCell ref="C292:C293"/>
    <mergeCell ref="C234:C235"/>
    <mergeCell ref="B252:B253"/>
    <mergeCell ref="C246:C247"/>
    <mergeCell ref="C248:C249"/>
    <mergeCell ref="B242:B243"/>
    <mergeCell ref="C252:C253"/>
    <mergeCell ref="C274:J274"/>
    <mergeCell ref="B290:D290"/>
    <mergeCell ref="B359:B360"/>
    <mergeCell ref="H464:H465"/>
    <mergeCell ref="B292:B293"/>
    <mergeCell ref="C232:C233"/>
    <mergeCell ref="T462:Y462"/>
    <mergeCell ref="C448:J448"/>
    <mergeCell ref="B436:D436"/>
    <mergeCell ref="B441:B442"/>
    <mergeCell ref="C441:C442"/>
    <mergeCell ref="B367:B368"/>
    <mergeCell ref="T274:Y274"/>
    <mergeCell ref="C250:C251"/>
    <mergeCell ref="B238:B239"/>
    <mergeCell ref="B236:B237"/>
    <mergeCell ref="AA242:AA243"/>
    <mergeCell ref="AA244:AA245"/>
    <mergeCell ref="AA252:AA253"/>
    <mergeCell ref="AA238:AA239"/>
    <mergeCell ref="C242:C243"/>
    <mergeCell ref="C254:C255"/>
    <mergeCell ref="K222:N222"/>
    <mergeCell ref="E135:J135"/>
    <mergeCell ref="W288:W289"/>
    <mergeCell ref="B296:B297"/>
    <mergeCell ref="AA310:AA311"/>
    <mergeCell ref="Z134:AA135"/>
    <mergeCell ref="B228:B229"/>
    <mergeCell ref="B215:AA215"/>
    <mergeCell ref="B244:B245"/>
    <mergeCell ref="T275:Y275"/>
    <mergeCell ref="C122:F122"/>
    <mergeCell ref="B153:B154"/>
    <mergeCell ref="T676:Y676"/>
    <mergeCell ref="K676:N676"/>
    <mergeCell ref="B361:B362"/>
    <mergeCell ref="C361:C362"/>
    <mergeCell ref="B494:B495"/>
    <mergeCell ref="B418:B419"/>
    <mergeCell ref="C485:C486"/>
    <mergeCell ref="B250:B251"/>
    <mergeCell ref="B8:D8"/>
    <mergeCell ref="E8:J8"/>
    <mergeCell ref="B681:B682"/>
    <mergeCell ref="C681:C682"/>
    <mergeCell ref="B624:B625"/>
    <mergeCell ref="B669:AA669"/>
    <mergeCell ref="C624:C625"/>
    <mergeCell ref="B543:B545"/>
    <mergeCell ref="B676:D676"/>
    <mergeCell ref="E676:J676"/>
    <mergeCell ref="T667:Y667"/>
    <mergeCell ref="T8:Y8"/>
    <mergeCell ref="B33:D33"/>
    <mergeCell ref="B29:B30"/>
    <mergeCell ref="C14:C15"/>
    <mergeCell ref="B14:B15"/>
    <mergeCell ref="K8:N8"/>
    <mergeCell ref="O8:S8"/>
    <mergeCell ref="C29:C30"/>
    <mergeCell ref="B16:B17"/>
    <mergeCell ref="Z677:AA677"/>
    <mergeCell ref="B670:AA670"/>
    <mergeCell ref="Z675:AA676"/>
    <mergeCell ref="B614:AA614"/>
    <mergeCell ref="B612:AA612"/>
    <mergeCell ref="B613:AA613"/>
    <mergeCell ref="O676:S676"/>
    <mergeCell ref="B671:AA671"/>
    <mergeCell ref="T619:Y619"/>
    <mergeCell ref="B619:D619"/>
    <mergeCell ref="C16:C17"/>
    <mergeCell ref="B19:B20"/>
    <mergeCell ref="C19:C20"/>
    <mergeCell ref="B21:B22"/>
    <mergeCell ref="T213:Y213"/>
    <mergeCell ref="C38:C40"/>
    <mergeCell ref="C61:F61"/>
    <mergeCell ref="B75:B77"/>
    <mergeCell ref="B25:B26"/>
    <mergeCell ref="C25:C26"/>
    <mergeCell ref="T222:Y222"/>
    <mergeCell ref="C151:C152"/>
    <mergeCell ref="AA240:AA241"/>
    <mergeCell ref="AA250:AA251"/>
    <mergeCell ref="T135:Y135"/>
    <mergeCell ref="C141:C142"/>
    <mergeCell ref="B226:D226"/>
    <mergeCell ref="B234:B235"/>
    <mergeCell ref="AA246:AA247"/>
    <mergeCell ref="AA248:AA249"/>
    <mergeCell ref="B31:B32"/>
    <mergeCell ref="C75:C77"/>
    <mergeCell ref="C31:C32"/>
    <mergeCell ref="B38:B40"/>
    <mergeCell ref="E71:J71"/>
    <mergeCell ref="C62:F62"/>
    <mergeCell ref="C54:C56"/>
    <mergeCell ref="B54:B56"/>
    <mergeCell ref="B35:B37"/>
    <mergeCell ref="B71:D71"/>
    <mergeCell ref="T721:Y721"/>
    <mergeCell ref="T722:Y722"/>
    <mergeCell ref="T551:Y551"/>
    <mergeCell ref="T552:Y552"/>
    <mergeCell ref="T448:Y448"/>
    <mergeCell ref="T449:Y449"/>
    <mergeCell ref="B558:AA558"/>
    <mergeCell ref="B559:AA559"/>
    <mergeCell ref="Z563:AA564"/>
    <mergeCell ref="B564:D564"/>
    <mergeCell ref="AA543:AA545"/>
    <mergeCell ref="B533:D533"/>
    <mergeCell ref="B529:D529"/>
    <mergeCell ref="C500:J500"/>
    <mergeCell ref="T500:Y500"/>
    <mergeCell ref="C501:J501"/>
    <mergeCell ref="T501:Y501"/>
    <mergeCell ref="C543:C545"/>
    <mergeCell ref="C537:C538"/>
    <mergeCell ref="C521:C522"/>
    <mergeCell ref="C539:C540"/>
    <mergeCell ref="B537:B538"/>
    <mergeCell ref="B519:B520"/>
    <mergeCell ref="C519:C520"/>
    <mergeCell ref="C531:C532"/>
    <mergeCell ref="B521:B522"/>
    <mergeCell ref="AA535:AA536"/>
    <mergeCell ref="AA537:AA538"/>
    <mergeCell ref="AA539:AA540"/>
    <mergeCell ref="C535:C536"/>
    <mergeCell ref="B527:B528"/>
    <mergeCell ref="B525:B526"/>
    <mergeCell ref="C525:C526"/>
    <mergeCell ref="C527:C528"/>
    <mergeCell ref="B535:B536"/>
    <mergeCell ref="B539:B540"/>
    <mergeCell ref="Z565:AA565"/>
    <mergeCell ref="AA570:AA571"/>
    <mergeCell ref="AA572:AA573"/>
    <mergeCell ref="E564:J564"/>
    <mergeCell ref="K564:N564"/>
    <mergeCell ref="T610:Y610"/>
    <mergeCell ref="O564:S564"/>
    <mergeCell ref="AA588:AA589"/>
    <mergeCell ref="H566:H567"/>
    <mergeCell ref="I566:I567"/>
    <mergeCell ref="T611:Y611"/>
    <mergeCell ref="B574:D574"/>
    <mergeCell ref="B576:B577"/>
    <mergeCell ref="C576:C577"/>
    <mergeCell ref="B603:B604"/>
    <mergeCell ref="C603:C604"/>
    <mergeCell ref="C610:J610"/>
    <mergeCell ref="B580:B581"/>
    <mergeCell ref="C588:C589"/>
    <mergeCell ref="B588:B589"/>
    <mergeCell ref="AA35:AA36"/>
    <mergeCell ref="AA228:AA229"/>
    <mergeCell ref="AA232:AA233"/>
    <mergeCell ref="AA234:AA235"/>
    <mergeCell ref="AA236:AA237"/>
    <mergeCell ref="B64:AA64"/>
    <mergeCell ref="B65:AA65"/>
    <mergeCell ref="B66:AA66"/>
    <mergeCell ref="U67:V67"/>
    <mergeCell ref="T61:Y61"/>
    <mergeCell ref="Z411:AA411"/>
    <mergeCell ref="C359:C360"/>
    <mergeCell ref="C294:C295"/>
    <mergeCell ref="T400:Y400"/>
    <mergeCell ref="B343:AA343"/>
    <mergeCell ref="C296:C297"/>
    <mergeCell ref="B365:B366"/>
    <mergeCell ref="K410:N410"/>
    <mergeCell ref="B342:AA342"/>
    <mergeCell ref="B294:B295"/>
    <mergeCell ref="X288:X289"/>
    <mergeCell ref="Y288:Y289"/>
    <mergeCell ref="AA426:AA427"/>
    <mergeCell ref="AA428:AA429"/>
    <mergeCell ref="AA430:AA431"/>
    <mergeCell ref="B405:AA405"/>
    <mergeCell ref="B430:B431"/>
    <mergeCell ref="B426:B427"/>
    <mergeCell ref="B428:B429"/>
    <mergeCell ref="C416:C417"/>
    <mergeCell ref="C430:C431"/>
    <mergeCell ref="B410:D410"/>
    <mergeCell ref="AA432:AA433"/>
    <mergeCell ref="AA434:AA435"/>
    <mergeCell ref="AA438:AA439"/>
    <mergeCell ref="AA441:AA442"/>
    <mergeCell ref="AA418:AA419"/>
    <mergeCell ref="AA422:AA423"/>
    <mergeCell ref="X412:X413"/>
    <mergeCell ref="Y412:Y413"/>
    <mergeCell ref="AA483:AA484"/>
    <mergeCell ref="AA485:AA486"/>
    <mergeCell ref="B455:AA455"/>
    <mergeCell ref="B471:B472"/>
    <mergeCell ref="C438:C439"/>
    <mergeCell ref="B478:B479"/>
    <mergeCell ref="C473:C474"/>
    <mergeCell ref="B485:B486"/>
    <mergeCell ref="I464:I465"/>
    <mergeCell ref="J464:J465"/>
    <mergeCell ref="AA487:AA488"/>
    <mergeCell ref="AA576:AA577"/>
    <mergeCell ref="AA490:AA491"/>
    <mergeCell ref="AA519:AA520"/>
    <mergeCell ref="AA521:AA522"/>
    <mergeCell ref="AA525:AA526"/>
    <mergeCell ref="AA527:AA528"/>
    <mergeCell ref="AA531:AA532"/>
    <mergeCell ref="AA494:AA495"/>
    <mergeCell ref="B557:AA557"/>
  </mergeCells>
  <printOptions horizontalCentered="1"/>
  <pageMargins left="0.4330708661417323" right="0.03937007874015748" top="0.7480314960629921" bottom="0.7480314960629921" header="0.31496062992125984" footer="0.31496062992125984"/>
  <pageSetup fitToHeight="0" fitToWidth="1" horizontalDpi="150" verticalDpi="150" orientation="landscape" paperSize="5" scale="81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K28" sqref="K28:L28"/>
    </sheetView>
  </sheetViews>
  <sheetFormatPr defaultColWidth="11.421875" defaultRowHeight="15"/>
  <sheetData>
    <row r="1" spans="1:21" ht="15">
      <c r="A1" s="708" t="s">
        <v>0</v>
      </c>
      <c r="B1" s="708"/>
      <c r="C1" s="708"/>
      <c r="D1" s="708"/>
      <c r="E1" s="708"/>
      <c r="F1" s="708"/>
      <c r="G1" s="708"/>
      <c r="H1" s="708"/>
      <c r="I1" s="708"/>
      <c r="J1" s="708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>
      <c r="A2" s="708" t="s">
        <v>398</v>
      </c>
      <c r="B2" s="708"/>
      <c r="C2" s="708"/>
      <c r="D2" s="708"/>
      <c r="E2" s="708"/>
      <c r="F2" s="708"/>
      <c r="G2" s="708"/>
      <c r="H2" s="708"/>
      <c r="I2" s="708"/>
      <c r="J2" s="708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>
      <c r="A3" s="708" t="s">
        <v>442</v>
      </c>
      <c r="B3" s="708"/>
      <c r="C3" s="708"/>
      <c r="D3" s="708"/>
      <c r="E3" s="708"/>
      <c r="F3" s="708"/>
      <c r="G3" s="708"/>
      <c r="H3" s="708"/>
      <c r="I3" s="708"/>
      <c r="J3" s="708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ht="15.75" thickBot="1"/>
    <row r="5" spans="1:10" ht="15.75" thickBot="1">
      <c r="A5" s="680" t="s">
        <v>431</v>
      </c>
      <c r="B5" s="681"/>
      <c r="C5" s="681"/>
      <c r="D5" s="682"/>
      <c r="E5" s="680" t="s">
        <v>432</v>
      </c>
      <c r="F5" s="682"/>
      <c r="G5" s="680" t="s">
        <v>433</v>
      </c>
      <c r="H5" s="682"/>
      <c r="I5" s="680" t="s">
        <v>16</v>
      </c>
      <c r="J5" s="682"/>
    </row>
    <row r="6" spans="1:10" ht="15">
      <c r="A6" s="703" t="s">
        <v>434</v>
      </c>
      <c r="B6" s="704"/>
      <c r="C6" s="704"/>
      <c r="D6" s="704"/>
      <c r="E6" s="720">
        <v>743460.74</v>
      </c>
      <c r="F6" s="720"/>
      <c r="G6" s="718">
        <v>743460.74</v>
      </c>
      <c r="H6" s="718"/>
      <c r="I6" s="705">
        <f aca="true" t="shared" si="0" ref="I6:I12">SUM(E6-G6)</f>
        <v>0</v>
      </c>
      <c r="J6" s="706"/>
    </row>
    <row r="7" spans="1:10" ht="15">
      <c r="A7" s="692" t="s">
        <v>435</v>
      </c>
      <c r="B7" s="693"/>
      <c r="C7" s="693"/>
      <c r="D7" s="693"/>
      <c r="E7" s="712">
        <v>33529.82</v>
      </c>
      <c r="F7" s="712"/>
      <c r="G7" s="712">
        <v>0</v>
      </c>
      <c r="H7" s="712"/>
      <c r="I7" s="712">
        <f t="shared" si="0"/>
        <v>33529.82</v>
      </c>
      <c r="J7" s="719"/>
    </row>
    <row r="8" spans="1:10" ht="15">
      <c r="A8" s="692" t="s">
        <v>436</v>
      </c>
      <c r="B8" s="693"/>
      <c r="C8" s="693"/>
      <c r="D8" s="693"/>
      <c r="E8" s="715">
        <v>45616.34</v>
      </c>
      <c r="F8" s="715"/>
      <c r="G8" s="715">
        <v>66741.74</v>
      </c>
      <c r="H8" s="715"/>
      <c r="I8" s="716">
        <f t="shared" si="0"/>
        <v>-21125.40000000001</v>
      </c>
      <c r="J8" s="717"/>
    </row>
    <row r="9" spans="1:10" ht="15">
      <c r="A9" s="692" t="s">
        <v>437</v>
      </c>
      <c r="B9" s="693"/>
      <c r="C9" s="693"/>
      <c r="D9" s="693"/>
      <c r="E9" s="715">
        <v>53042.59</v>
      </c>
      <c r="F9" s="715"/>
      <c r="G9" s="712">
        <v>0</v>
      </c>
      <c r="H9" s="712"/>
      <c r="I9" s="716">
        <f t="shared" si="0"/>
        <v>53042.59</v>
      </c>
      <c r="J9" s="717"/>
    </row>
    <row r="10" spans="1:10" ht="15">
      <c r="A10" s="692" t="s">
        <v>46</v>
      </c>
      <c r="B10" s="693"/>
      <c r="C10" s="693"/>
      <c r="D10" s="693"/>
      <c r="E10" s="711">
        <v>115313.88</v>
      </c>
      <c r="F10" s="711"/>
      <c r="G10" s="715">
        <v>45212.12</v>
      </c>
      <c r="H10" s="715"/>
      <c r="I10" s="716">
        <f t="shared" si="0"/>
        <v>70101.76000000001</v>
      </c>
      <c r="J10" s="717"/>
    </row>
    <row r="11" spans="1:10" ht="15">
      <c r="A11" s="692" t="s">
        <v>22</v>
      </c>
      <c r="B11" s="693"/>
      <c r="C11" s="693"/>
      <c r="D11" s="693"/>
      <c r="E11" s="712">
        <v>8772.04</v>
      </c>
      <c r="F11" s="712"/>
      <c r="G11" s="712">
        <v>0</v>
      </c>
      <c r="H11" s="712"/>
      <c r="I11" s="694">
        <f t="shared" si="0"/>
        <v>8772.04</v>
      </c>
      <c r="J11" s="695"/>
    </row>
    <row r="12" spans="1:10" ht="15">
      <c r="A12" s="692" t="s">
        <v>21</v>
      </c>
      <c r="B12" s="693"/>
      <c r="C12" s="693"/>
      <c r="D12" s="693"/>
      <c r="E12" s="712">
        <v>0</v>
      </c>
      <c r="F12" s="712"/>
      <c r="G12" s="712">
        <v>0</v>
      </c>
      <c r="H12" s="712"/>
      <c r="I12" s="694">
        <f t="shared" si="0"/>
        <v>0</v>
      </c>
      <c r="J12" s="695"/>
    </row>
    <row r="13" spans="1:10" ht="15">
      <c r="A13" s="696" t="s">
        <v>439</v>
      </c>
      <c r="B13" s="697"/>
      <c r="C13" s="697"/>
      <c r="D13" s="697"/>
      <c r="E13" s="713">
        <f>SUM(E6:E12)</f>
        <v>999735.4099999999</v>
      </c>
      <c r="F13" s="714"/>
      <c r="G13" s="715">
        <f>SUM(G6:G12)</f>
        <v>855414.6</v>
      </c>
      <c r="H13" s="715"/>
      <c r="I13" s="698">
        <f>SUM(I6:I12)</f>
        <v>144320.81</v>
      </c>
      <c r="J13" s="699"/>
    </row>
    <row r="14" spans="1:10" ht="19.5" thickBot="1">
      <c r="A14" s="675" t="s">
        <v>438</v>
      </c>
      <c r="B14" s="676"/>
      <c r="C14" s="676"/>
      <c r="D14" s="676"/>
      <c r="E14" s="676"/>
      <c r="F14" s="676"/>
      <c r="G14" s="676"/>
      <c r="H14" s="677"/>
      <c r="I14" s="709">
        <f>SUM(I13)</f>
        <v>144320.81</v>
      </c>
      <c r="J14" s="710"/>
    </row>
    <row r="16" spans="1:10" ht="15">
      <c r="A16" s="708" t="s">
        <v>0</v>
      </c>
      <c r="B16" s="708"/>
      <c r="C16" s="708"/>
      <c r="D16" s="708"/>
      <c r="E16" s="708"/>
      <c r="F16" s="708"/>
      <c r="G16" s="708"/>
      <c r="H16" s="708"/>
      <c r="I16" s="708"/>
      <c r="J16" s="708"/>
    </row>
    <row r="17" spans="1:10" ht="15">
      <c r="A17" s="708" t="s">
        <v>398</v>
      </c>
      <c r="B17" s="708"/>
      <c r="C17" s="708"/>
      <c r="D17" s="708"/>
      <c r="E17" s="708"/>
      <c r="F17" s="708"/>
      <c r="G17" s="708"/>
      <c r="H17" s="708"/>
      <c r="I17" s="708"/>
      <c r="J17" s="708"/>
    </row>
    <row r="18" spans="1:10" ht="15.75" thickBot="1">
      <c r="A18" s="708" t="s">
        <v>443</v>
      </c>
      <c r="B18" s="708"/>
      <c r="C18" s="708"/>
      <c r="D18" s="708"/>
      <c r="E18" s="708"/>
      <c r="F18" s="708"/>
      <c r="G18" s="708"/>
      <c r="H18" s="708"/>
      <c r="I18" s="708"/>
      <c r="J18" s="708"/>
    </row>
    <row r="19" spans="1:12" ht="15.75" thickBot="1">
      <c r="A19" s="680" t="s">
        <v>431</v>
      </c>
      <c r="B19" s="681"/>
      <c r="C19" s="681"/>
      <c r="D19" s="682"/>
      <c r="E19" s="680" t="s">
        <v>440</v>
      </c>
      <c r="F19" s="681"/>
      <c r="G19" s="681"/>
      <c r="H19" s="682"/>
      <c r="I19" s="680" t="s">
        <v>16</v>
      </c>
      <c r="J19" s="682"/>
      <c r="K19" s="680" t="s">
        <v>507</v>
      </c>
      <c r="L19" s="682"/>
    </row>
    <row r="20" spans="1:12" ht="15">
      <c r="A20" s="703" t="s">
        <v>434</v>
      </c>
      <c r="B20" s="704"/>
      <c r="C20" s="704"/>
      <c r="D20" s="704"/>
      <c r="E20" s="683">
        <v>0</v>
      </c>
      <c r="F20" s="684"/>
      <c r="G20" s="684"/>
      <c r="H20" s="685"/>
      <c r="I20" s="705">
        <v>0</v>
      </c>
      <c r="J20" s="706"/>
      <c r="K20" s="723">
        <v>600000</v>
      </c>
      <c r="L20" s="724"/>
    </row>
    <row r="21" spans="1:12" ht="15">
      <c r="A21" s="692" t="s">
        <v>435</v>
      </c>
      <c r="B21" s="693"/>
      <c r="C21" s="693"/>
      <c r="D21" s="693"/>
      <c r="E21" s="686">
        <v>144320.81</v>
      </c>
      <c r="F21" s="687"/>
      <c r="G21" s="687"/>
      <c r="H21" s="688"/>
      <c r="I21" s="686">
        <f aca="true" t="shared" si="1" ref="I21:I26">SUM(E21)</f>
        <v>144320.81</v>
      </c>
      <c r="J21" s="707"/>
      <c r="K21" s="689">
        <v>0</v>
      </c>
      <c r="L21" s="725"/>
    </row>
    <row r="22" spans="1:12" ht="15">
      <c r="A22" s="692" t="s">
        <v>436</v>
      </c>
      <c r="B22" s="693"/>
      <c r="C22" s="693"/>
      <c r="D22" s="693"/>
      <c r="E22" s="689">
        <v>0</v>
      </c>
      <c r="F22" s="690"/>
      <c r="G22" s="690"/>
      <c r="H22" s="691"/>
      <c r="I22" s="694">
        <v>0</v>
      </c>
      <c r="J22" s="695"/>
      <c r="K22" s="716">
        <v>61500</v>
      </c>
      <c r="L22" s="717"/>
    </row>
    <row r="23" spans="1:12" ht="15">
      <c r="A23" s="692" t="s">
        <v>437</v>
      </c>
      <c r="B23" s="693"/>
      <c r="C23" s="693"/>
      <c r="D23" s="693"/>
      <c r="E23" s="689">
        <v>0</v>
      </c>
      <c r="F23" s="690"/>
      <c r="G23" s="690"/>
      <c r="H23" s="691"/>
      <c r="I23" s="694">
        <f t="shared" si="1"/>
        <v>0</v>
      </c>
      <c r="J23" s="695"/>
      <c r="K23" s="694">
        <f>SUM(G23)</f>
        <v>0</v>
      </c>
      <c r="L23" s="695"/>
    </row>
    <row r="24" spans="1:12" ht="15">
      <c r="A24" s="692" t="s">
        <v>46</v>
      </c>
      <c r="B24" s="693"/>
      <c r="C24" s="693"/>
      <c r="D24" s="693"/>
      <c r="E24" s="689">
        <v>0</v>
      </c>
      <c r="F24" s="690"/>
      <c r="G24" s="690"/>
      <c r="H24" s="691"/>
      <c r="I24" s="694">
        <f t="shared" si="1"/>
        <v>0</v>
      </c>
      <c r="J24" s="695"/>
      <c r="K24" s="716">
        <v>10000</v>
      </c>
      <c r="L24" s="717"/>
    </row>
    <row r="25" spans="1:12" ht="15">
      <c r="A25" s="692" t="s">
        <v>22</v>
      </c>
      <c r="B25" s="693"/>
      <c r="C25" s="693"/>
      <c r="D25" s="693"/>
      <c r="E25" s="689">
        <v>0</v>
      </c>
      <c r="F25" s="690"/>
      <c r="G25" s="690"/>
      <c r="H25" s="691"/>
      <c r="I25" s="694">
        <f t="shared" si="1"/>
        <v>0</v>
      </c>
      <c r="J25" s="695"/>
      <c r="K25" s="694">
        <f>SUM(G25)</f>
        <v>0</v>
      </c>
      <c r="L25" s="695"/>
    </row>
    <row r="26" spans="1:12" ht="15">
      <c r="A26" s="692" t="s">
        <v>21</v>
      </c>
      <c r="B26" s="693"/>
      <c r="C26" s="693"/>
      <c r="D26" s="693"/>
      <c r="E26" s="689">
        <v>0</v>
      </c>
      <c r="F26" s="690"/>
      <c r="G26" s="690"/>
      <c r="H26" s="691"/>
      <c r="I26" s="694">
        <f t="shared" si="1"/>
        <v>0</v>
      </c>
      <c r="J26" s="695"/>
      <c r="K26" s="694">
        <f>SUM(G26)</f>
        <v>0</v>
      </c>
      <c r="L26" s="695"/>
    </row>
    <row r="27" spans="1:12" ht="15">
      <c r="A27" s="696" t="s">
        <v>439</v>
      </c>
      <c r="B27" s="697"/>
      <c r="C27" s="697"/>
      <c r="D27" s="697"/>
      <c r="E27" s="700"/>
      <c r="F27" s="701"/>
      <c r="G27" s="701"/>
      <c r="H27" s="702"/>
      <c r="I27" s="698">
        <f>SUM(I20:I26)</f>
        <v>144320.81</v>
      </c>
      <c r="J27" s="699"/>
      <c r="K27" s="698">
        <f>SUM(K20:K26)</f>
        <v>671500</v>
      </c>
      <c r="L27" s="699"/>
    </row>
    <row r="28" spans="1:12" ht="19.5" thickBot="1">
      <c r="A28" s="675" t="s">
        <v>441</v>
      </c>
      <c r="B28" s="676"/>
      <c r="C28" s="676"/>
      <c r="D28" s="676"/>
      <c r="E28" s="676"/>
      <c r="F28" s="676"/>
      <c r="G28" s="676"/>
      <c r="H28" s="677"/>
      <c r="I28" s="678">
        <f>SUM(I14-I27)</f>
        <v>0</v>
      </c>
      <c r="J28" s="679"/>
      <c r="K28" s="721">
        <f>SUM(K27)</f>
        <v>671500</v>
      </c>
      <c r="L28" s="722"/>
    </row>
  </sheetData>
  <sheetProtection/>
  <mergeCells count="83">
    <mergeCell ref="K25:L25"/>
    <mergeCell ref="K26:L26"/>
    <mergeCell ref="K27:L27"/>
    <mergeCell ref="K28:L28"/>
    <mergeCell ref="K19:L19"/>
    <mergeCell ref="K20:L20"/>
    <mergeCell ref="K21:L21"/>
    <mergeCell ref="K22:L22"/>
    <mergeCell ref="K23:L23"/>
    <mergeCell ref="K24:L24"/>
    <mergeCell ref="I6:J6"/>
    <mergeCell ref="E8:F8"/>
    <mergeCell ref="G8:H8"/>
    <mergeCell ref="I8:J8"/>
    <mergeCell ref="A5:D5"/>
    <mergeCell ref="E5:F5"/>
    <mergeCell ref="G5:H5"/>
    <mergeCell ref="I5:J5"/>
    <mergeCell ref="A6:D6"/>
    <mergeCell ref="E6:F6"/>
    <mergeCell ref="G6:H6"/>
    <mergeCell ref="G10:H10"/>
    <mergeCell ref="I10:J10"/>
    <mergeCell ref="A11:D11"/>
    <mergeCell ref="E11:F11"/>
    <mergeCell ref="G11:H11"/>
    <mergeCell ref="A7:D7"/>
    <mergeCell ref="E7:F7"/>
    <mergeCell ref="G7:H7"/>
    <mergeCell ref="I7:J7"/>
    <mergeCell ref="A8:D8"/>
    <mergeCell ref="I11:J11"/>
    <mergeCell ref="A1:J1"/>
    <mergeCell ref="A2:J2"/>
    <mergeCell ref="A3:J3"/>
    <mergeCell ref="A9:D9"/>
    <mergeCell ref="E9:F9"/>
    <mergeCell ref="G9:H9"/>
    <mergeCell ref="I9:J9"/>
    <mergeCell ref="A10:D10"/>
    <mergeCell ref="E10:F10"/>
    <mergeCell ref="A12:D12"/>
    <mergeCell ref="E12:F12"/>
    <mergeCell ref="G12:H12"/>
    <mergeCell ref="I12:J12"/>
    <mergeCell ref="A13:D13"/>
    <mergeCell ref="E13:F13"/>
    <mergeCell ref="G13:H13"/>
    <mergeCell ref="I13:J13"/>
    <mergeCell ref="A16:J16"/>
    <mergeCell ref="A17:J17"/>
    <mergeCell ref="A18:J18"/>
    <mergeCell ref="A19:D19"/>
    <mergeCell ref="I19:J19"/>
    <mergeCell ref="I14:J14"/>
    <mergeCell ref="A14:H14"/>
    <mergeCell ref="A22:D22"/>
    <mergeCell ref="I22:J22"/>
    <mergeCell ref="A23:D23"/>
    <mergeCell ref="I23:J23"/>
    <mergeCell ref="A20:D20"/>
    <mergeCell ref="I20:J20"/>
    <mergeCell ref="A21:D21"/>
    <mergeCell ref="I21:J21"/>
    <mergeCell ref="A26:D26"/>
    <mergeCell ref="I26:J26"/>
    <mergeCell ref="A27:D27"/>
    <mergeCell ref="I27:J27"/>
    <mergeCell ref="E27:H27"/>
    <mergeCell ref="A24:D24"/>
    <mergeCell ref="I24:J24"/>
    <mergeCell ref="A25:D25"/>
    <mergeCell ref="I25:J25"/>
    <mergeCell ref="A28:H28"/>
    <mergeCell ref="I28:J28"/>
    <mergeCell ref="E19:H19"/>
    <mergeCell ref="E20:H20"/>
    <mergeCell ref="E21:H21"/>
    <mergeCell ref="E22:H22"/>
    <mergeCell ref="E23:H23"/>
    <mergeCell ref="E24:H24"/>
    <mergeCell ref="E25:H25"/>
    <mergeCell ref="E26:H26"/>
  </mergeCells>
  <printOptions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1:S121"/>
  <sheetViews>
    <sheetView zoomScalePageLayoutView="0" workbookViewId="0" topLeftCell="A73">
      <selection activeCell="G100" sqref="G100"/>
    </sheetView>
  </sheetViews>
  <sheetFormatPr defaultColWidth="11.421875" defaultRowHeight="15"/>
  <cols>
    <col min="1" max="1" width="2.421875" style="0" customWidth="1"/>
    <col min="3" max="3" width="23.421875" style="0" customWidth="1"/>
    <col min="4" max="4" width="21.00390625" style="0" customWidth="1"/>
    <col min="5" max="5" width="12.140625" style="0" bestFit="1" customWidth="1"/>
    <col min="6" max="6" width="12.7109375" style="0" bestFit="1" customWidth="1"/>
    <col min="7" max="8" width="13.28125" style="0" customWidth="1"/>
    <col min="9" max="9" width="11.28125" style="0" customWidth="1"/>
  </cols>
  <sheetData>
    <row r="1" spans="2:12" ht="15">
      <c r="B1" s="623" t="s">
        <v>0</v>
      </c>
      <c r="C1" s="623"/>
      <c r="D1" s="623"/>
      <c r="E1" s="623"/>
      <c r="F1" s="623"/>
      <c r="G1" s="623"/>
      <c r="H1" s="623"/>
      <c r="I1" s="623"/>
      <c r="J1" s="623"/>
      <c r="K1" s="623"/>
      <c r="L1" s="623"/>
    </row>
    <row r="2" spans="2:19" ht="15">
      <c r="B2" s="623" t="s">
        <v>304</v>
      </c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2"/>
      <c r="N2" s="2"/>
      <c r="O2" s="2"/>
      <c r="P2" s="2"/>
      <c r="Q2" s="2"/>
      <c r="R2" s="2"/>
      <c r="S2" s="2"/>
    </row>
    <row r="3" spans="2:19" ht="15">
      <c r="B3" s="623" t="s">
        <v>510</v>
      </c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2"/>
      <c r="N3" s="2"/>
      <c r="O3" s="2"/>
      <c r="P3" s="2"/>
      <c r="Q3" s="2"/>
      <c r="R3" s="2"/>
      <c r="S3" s="2"/>
    </row>
    <row r="4" spans="2:19" ht="15">
      <c r="B4" s="43" t="s">
        <v>92</v>
      </c>
      <c r="C4" s="46"/>
      <c r="D4" s="8"/>
      <c r="E4" s="157"/>
      <c r="F4" s="157"/>
      <c r="G4" s="157"/>
      <c r="H4" s="157"/>
      <c r="I4" s="157"/>
      <c r="J4" s="157"/>
      <c r="K4" s="8"/>
      <c r="L4" s="8"/>
      <c r="M4" s="8"/>
      <c r="N4" s="8"/>
      <c r="O4" s="3"/>
      <c r="P4" s="3"/>
      <c r="Q4" s="3"/>
      <c r="R4" s="3"/>
      <c r="S4" s="3"/>
    </row>
    <row r="5" spans="2:19" ht="15">
      <c r="B5" s="43" t="s">
        <v>93</v>
      </c>
      <c r="C5" s="46"/>
      <c r="D5" s="8"/>
      <c r="E5" s="157"/>
      <c r="F5" s="157"/>
      <c r="G5" s="157"/>
      <c r="H5" s="157"/>
      <c r="I5" s="157"/>
      <c r="J5" s="157"/>
      <c r="K5" s="8"/>
      <c r="L5" s="8"/>
      <c r="M5" s="8"/>
      <c r="N5" s="8"/>
      <c r="O5" s="3"/>
      <c r="P5" s="3"/>
      <c r="Q5" s="3"/>
      <c r="R5" s="3"/>
      <c r="S5" s="3"/>
    </row>
    <row r="6" spans="2:19" ht="15.75" thickBot="1">
      <c r="B6" s="170" t="s">
        <v>117</v>
      </c>
      <c r="C6" s="171"/>
      <c r="D6" s="14"/>
      <c r="E6" s="158"/>
      <c r="F6" s="158"/>
      <c r="G6" s="158"/>
      <c r="H6" s="158"/>
      <c r="I6" s="158"/>
      <c r="J6" s="158"/>
      <c r="K6" s="14"/>
      <c r="L6" s="14"/>
      <c r="M6" s="8"/>
      <c r="N6" s="8"/>
      <c r="O6" s="3"/>
      <c r="P6" s="3"/>
      <c r="Q6" s="3"/>
      <c r="R6" s="3"/>
      <c r="S6" s="3"/>
    </row>
    <row r="7" spans="2:19" ht="15">
      <c r="B7" s="172"/>
      <c r="C7" s="173"/>
      <c r="D7" s="178"/>
      <c r="E7" s="82"/>
      <c r="F7" s="174"/>
      <c r="G7" s="174"/>
      <c r="H7" s="174"/>
      <c r="I7" s="174"/>
      <c r="J7" s="174"/>
      <c r="K7" s="736" t="s">
        <v>1</v>
      </c>
      <c r="L7" s="737"/>
      <c r="M7" s="14"/>
      <c r="N7" s="14"/>
      <c r="O7" s="3"/>
      <c r="P7" s="3"/>
      <c r="Q7" s="3"/>
      <c r="R7" s="3"/>
      <c r="S7" s="3"/>
    </row>
    <row r="8" spans="2:19" ht="15.75" thickBot="1">
      <c r="B8" s="175" t="s">
        <v>69</v>
      </c>
      <c r="C8" s="159"/>
      <c r="D8" s="179"/>
      <c r="E8" s="741" t="s">
        <v>12</v>
      </c>
      <c r="F8" s="742"/>
      <c r="G8" s="742"/>
      <c r="H8" s="742"/>
      <c r="I8" s="742"/>
      <c r="J8" s="743"/>
      <c r="K8" s="738"/>
      <c r="L8" s="739"/>
      <c r="M8" s="15"/>
      <c r="N8" s="15"/>
      <c r="O8" s="3"/>
      <c r="P8" s="3"/>
      <c r="Q8" s="3"/>
      <c r="R8" s="3"/>
      <c r="S8" s="3"/>
    </row>
    <row r="9" spans="2:19" ht="15.75" thickBot="1">
      <c r="B9" s="180"/>
      <c r="C9" s="181"/>
      <c r="D9" s="182"/>
      <c r="E9" s="64"/>
      <c r="F9" s="65"/>
      <c r="G9" s="65"/>
      <c r="H9" s="65"/>
      <c r="I9" s="65"/>
      <c r="J9" s="65"/>
      <c r="K9" s="727" t="s">
        <v>2</v>
      </c>
      <c r="L9" s="728"/>
      <c r="M9" s="15"/>
      <c r="N9" s="15"/>
      <c r="O9" s="3"/>
      <c r="P9" s="3"/>
      <c r="Q9" s="3"/>
      <c r="R9" s="3"/>
      <c r="S9" s="3"/>
    </row>
    <row r="10" spans="2:19" ht="15">
      <c r="B10" s="183"/>
      <c r="C10" s="184"/>
      <c r="D10" s="185"/>
      <c r="E10" s="244"/>
      <c r="F10" s="307" t="s">
        <v>44</v>
      </c>
      <c r="G10" s="733" t="s">
        <v>502</v>
      </c>
      <c r="H10" s="733" t="s">
        <v>512</v>
      </c>
      <c r="I10" s="733" t="s">
        <v>503</v>
      </c>
      <c r="J10" s="744" t="s">
        <v>449</v>
      </c>
      <c r="K10" s="189" t="s">
        <v>39</v>
      </c>
      <c r="L10" s="187" t="s">
        <v>48</v>
      </c>
      <c r="M10" s="15"/>
      <c r="N10" s="15"/>
      <c r="O10" s="3"/>
      <c r="P10" s="3"/>
      <c r="Q10" s="3"/>
      <c r="R10" s="3"/>
      <c r="S10" s="3"/>
    </row>
    <row r="11" spans="2:19" ht="15.75" thickBot="1">
      <c r="B11" s="176" t="s">
        <v>3</v>
      </c>
      <c r="C11" s="177" t="s">
        <v>4</v>
      </c>
      <c r="D11" s="186" t="s">
        <v>5</v>
      </c>
      <c r="E11" s="245" t="s">
        <v>16</v>
      </c>
      <c r="F11" s="308" t="s">
        <v>45</v>
      </c>
      <c r="G11" s="734"/>
      <c r="H11" s="734"/>
      <c r="I11" s="734"/>
      <c r="J11" s="745"/>
      <c r="K11" s="190" t="s">
        <v>40</v>
      </c>
      <c r="L11" s="188" t="s">
        <v>94</v>
      </c>
      <c r="M11" s="16"/>
      <c r="N11" s="16"/>
      <c r="O11" s="3"/>
      <c r="P11" s="3"/>
      <c r="Q11" s="3"/>
      <c r="R11" s="3"/>
      <c r="S11" s="3"/>
    </row>
    <row r="12" spans="2:19" ht="15">
      <c r="B12" s="729" t="s">
        <v>103</v>
      </c>
      <c r="C12" s="730"/>
      <c r="D12" s="731"/>
      <c r="E12" s="191"/>
      <c r="F12" s="192"/>
      <c r="G12" s="192"/>
      <c r="H12" s="256"/>
      <c r="I12" s="256"/>
      <c r="J12" s="256"/>
      <c r="K12" s="196"/>
      <c r="L12" s="197"/>
      <c r="M12" s="16"/>
      <c r="N12" s="16"/>
      <c r="O12" s="3"/>
      <c r="P12" s="3"/>
      <c r="Q12" s="3"/>
      <c r="R12" s="3"/>
      <c r="S12" s="3"/>
    </row>
    <row r="13" spans="2:19" ht="15">
      <c r="B13" s="456"/>
      <c r="C13" s="457" t="s">
        <v>186</v>
      </c>
      <c r="D13" s="458"/>
      <c r="E13" s="193"/>
      <c r="F13" s="160"/>
      <c r="G13" s="160"/>
      <c r="H13" s="257"/>
      <c r="I13" s="257"/>
      <c r="J13" s="257"/>
      <c r="K13" s="198"/>
      <c r="L13" s="199"/>
      <c r="M13" s="17"/>
      <c r="N13" s="17"/>
      <c r="O13" s="3"/>
      <c r="P13" s="3"/>
      <c r="Q13" s="3"/>
      <c r="R13" s="3"/>
      <c r="S13" s="3"/>
    </row>
    <row r="14" spans="2:19" ht="15" customHeight="1">
      <c r="B14" s="732" t="s">
        <v>498</v>
      </c>
      <c r="C14" s="735" t="s">
        <v>499</v>
      </c>
      <c r="D14" s="458" t="s">
        <v>41</v>
      </c>
      <c r="E14" s="246">
        <f>SUM(F14:J14)</f>
        <v>100708.51000000001</v>
      </c>
      <c r="F14" s="248">
        <v>0</v>
      </c>
      <c r="G14" s="484">
        <v>96326.32</v>
      </c>
      <c r="H14" s="484">
        <v>4382.19</v>
      </c>
      <c r="I14" s="248">
        <v>0</v>
      </c>
      <c r="J14" s="248">
        <v>0</v>
      </c>
      <c r="K14" s="309" t="s">
        <v>104</v>
      </c>
      <c r="L14" s="200" t="s">
        <v>43</v>
      </c>
      <c r="M14" s="17"/>
      <c r="N14" s="17"/>
      <c r="O14" s="3"/>
      <c r="P14" s="3"/>
      <c r="Q14" s="3"/>
      <c r="R14" s="3"/>
      <c r="S14" s="3"/>
    </row>
    <row r="15" spans="2:19" ht="27" customHeight="1">
      <c r="B15" s="732"/>
      <c r="C15" s="735"/>
      <c r="D15" s="458" t="s">
        <v>28</v>
      </c>
      <c r="E15" s="246"/>
      <c r="F15" s="247"/>
      <c r="G15" s="247"/>
      <c r="H15" s="258"/>
      <c r="I15" s="258"/>
      <c r="J15" s="258"/>
      <c r="K15" s="309"/>
      <c r="L15" s="200"/>
      <c r="M15" s="17"/>
      <c r="N15" s="17"/>
      <c r="O15" s="3"/>
      <c r="P15" s="3"/>
      <c r="Q15" s="3"/>
      <c r="R15" s="3"/>
      <c r="S15" s="3"/>
    </row>
    <row r="16" spans="2:19" ht="15">
      <c r="B16" s="611"/>
      <c r="C16" s="612"/>
      <c r="D16" s="613"/>
      <c r="E16" s="254"/>
      <c r="F16" s="255"/>
      <c r="G16" s="255"/>
      <c r="H16" s="260"/>
      <c r="I16" s="260"/>
      <c r="J16" s="260"/>
      <c r="K16" s="201"/>
      <c r="L16" s="199"/>
      <c r="M16" s="16"/>
      <c r="N16" s="16"/>
      <c r="O16" s="3"/>
      <c r="P16" s="3"/>
      <c r="Q16" s="3"/>
      <c r="R16" s="3"/>
      <c r="S16" s="3"/>
    </row>
    <row r="17" spans="2:19" ht="15">
      <c r="B17" s="436"/>
      <c r="C17" s="249"/>
      <c r="D17" s="438"/>
      <c r="E17" s="193"/>
      <c r="F17" s="160"/>
      <c r="G17" s="160"/>
      <c r="H17" s="257"/>
      <c r="I17" s="257"/>
      <c r="J17" s="257"/>
      <c r="K17" s="198"/>
      <c r="L17" s="199"/>
      <c r="M17" s="17"/>
      <c r="N17" s="17"/>
      <c r="O17" s="3"/>
      <c r="P17" s="3"/>
      <c r="Q17" s="3"/>
      <c r="R17" s="3"/>
      <c r="S17" s="3"/>
    </row>
    <row r="18" spans="2:19" ht="15">
      <c r="B18" s="732"/>
      <c r="C18" s="735"/>
      <c r="D18" s="458"/>
      <c r="E18" s="246"/>
      <c r="F18" s="247"/>
      <c r="G18" s="248"/>
      <c r="H18" s="248"/>
      <c r="I18" s="248"/>
      <c r="J18" s="248"/>
      <c r="K18" s="309"/>
      <c r="L18" s="200"/>
      <c r="M18" s="17"/>
      <c r="N18" s="17"/>
      <c r="O18" s="3"/>
      <c r="P18" s="3"/>
      <c r="Q18" s="3"/>
      <c r="R18" s="3"/>
      <c r="S18" s="3"/>
    </row>
    <row r="19" spans="2:19" ht="15">
      <c r="B19" s="732"/>
      <c r="C19" s="735"/>
      <c r="D19" s="458"/>
      <c r="E19" s="246"/>
      <c r="F19" s="247"/>
      <c r="G19" s="247"/>
      <c r="H19" s="258"/>
      <c r="I19" s="258"/>
      <c r="J19" s="258"/>
      <c r="K19" s="309"/>
      <c r="L19" s="200"/>
      <c r="M19" s="17"/>
      <c r="N19" s="17"/>
      <c r="O19" s="3"/>
      <c r="P19" s="3"/>
      <c r="Q19" s="3"/>
      <c r="R19" s="3"/>
      <c r="S19" s="3"/>
    </row>
    <row r="20" spans="2:19" ht="15">
      <c r="B20" s="513"/>
      <c r="C20" s="515"/>
      <c r="D20" s="514"/>
      <c r="E20" s="246"/>
      <c r="F20" s="247"/>
      <c r="G20" s="248"/>
      <c r="H20" s="248"/>
      <c r="I20" s="248"/>
      <c r="J20" s="248"/>
      <c r="K20" s="309"/>
      <c r="L20" s="200"/>
      <c r="M20" s="16"/>
      <c r="N20" s="16"/>
      <c r="O20" s="3"/>
      <c r="P20" s="3"/>
      <c r="Q20" s="3"/>
      <c r="R20" s="3"/>
      <c r="S20" s="3"/>
    </row>
    <row r="21" spans="2:19" ht="15">
      <c r="B21" s="456"/>
      <c r="C21" s="457"/>
      <c r="D21" s="458"/>
      <c r="E21" s="246"/>
      <c r="F21" s="247"/>
      <c r="G21" s="247"/>
      <c r="H21" s="258"/>
      <c r="I21" s="258"/>
      <c r="J21" s="258"/>
      <c r="K21" s="309"/>
      <c r="L21" s="200"/>
      <c r="M21" s="17"/>
      <c r="N21" s="17"/>
      <c r="O21" s="3"/>
      <c r="P21" s="3"/>
      <c r="Q21" s="3"/>
      <c r="R21" s="3"/>
      <c r="S21" s="3"/>
    </row>
    <row r="22" spans="2:19" ht="15">
      <c r="B22" s="166"/>
      <c r="C22" s="268"/>
      <c r="D22" s="164"/>
      <c r="E22" s="246"/>
      <c r="F22" s="247"/>
      <c r="G22" s="248"/>
      <c r="H22" s="248"/>
      <c r="I22" s="248"/>
      <c r="J22" s="248"/>
      <c r="K22" s="309"/>
      <c r="L22" s="200"/>
      <c r="M22" s="17"/>
      <c r="N22" s="17"/>
      <c r="O22" s="3"/>
      <c r="P22" s="3"/>
      <c r="Q22" s="3"/>
      <c r="R22" s="3"/>
      <c r="S22" s="3"/>
    </row>
    <row r="23" spans="2:19" ht="15">
      <c r="B23" s="166"/>
      <c r="C23" s="268"/>
      <c r="D23" s="164"/>
      <c r="E23" s="246"/>
      <c r="F23" s="247"/>
      <c r="G23" s="247"/>
      <c r="H23" s="258"/>
      <c r="I23" s="258"/>
      <c r="J23" s="258"/>
      <c r="K23" s="309"/>
      <c r="L23" s="200"/>
      <c r="M23" s="17"/>
      <c r="N23" s="17"/>
      <c r="O23" s="3"/>
      <c r="P23" s="3"/>
      <c r="Q23" s="3"/>
      <c r="R23" s="3"/>
      <c r="S23" s="3"/>
    </row>
    <row r="24" spans="2:19" ht="15">
      <c r="B24" s="166"/>
      <c r="C24" s="268"/>
      <c r="D24" s="164"/>
      <c r="E24" s="246"/>
      <c r="F24" s="247"/>
      <c r="G24" s="248"/>
      <c r="H24" s="248"/>
      <c r="I24" s="248"/>
      <c r="J24" s="248"/>
      <c r="K24" s="309"/>
      <c r="L24" s="200"/>
      <c r="M24" s="17"/>
      <c r="N24" s="17"/>
      <c r="O24" s="3"/>
      <c r="P24" s="3"/>
      <c r="Q24" s="3"/>
      <c r="R24" s="3"/>
      <c r="S24" s="3"/>
    </row>
    <row r="25" spans="2:19" ht="15">
      <c r="B25" s="166"/>
      <c r="C25" s="268"/>
      <c r="D25" s="164"/>
      <c r="E25" s="246"/>
      <c r="F25" s="247"/>
      <c r="G25" s="247"/>
      <c r="H25" s="258"/>
      <c r="I25" s="258"/>
      <c r="J25" s="258"/>
      <c r="K25" s="309"/>
      <c r="L25" s="200"/>
      <c r="M25" s="17"/>
      <c r="N25" s="17"/>
      <c r="O25" s="3"/>
      <c r="P25" s="3"/>
      <c r="Q25" s="3"/>
      <c r="R25" s="3"/>
      <c r="S25" s="3"/>
    </row>
    <row r="26" spans="2:19" ht="15">
      <c r="B26" s="166"/>
      <c r="C26" s="268"/>
      <c r="D26" s="164"/>
      <c r="E26" s="246"/>
      <c r="F26" s="247"/>
      <c r="G26" s="248"/>
      <c r="H26" s="248"/>
      <c r="I26" s="248"/>
      <c r="J26" s="248"/>
      <c r="K26" s="309"/>
      <c r="L26" s="200"/>
      <c r="M26" s="17"/>
      <c r="N26" s="17"/>
      <c r="O26" s="3"/>
      <c r="P26" s="3"/>
      <c r="Q26" s="3"/>
      <c r="R26" s="3"/>
      <c r="S26" s="3"/>
    </row>
    <row r="27" spans="2:19" ht="15">
      <c r="B27" s="166"/>
      <c r="C27" s="268"/>
      <c r="D27" s="164"/>
      <c r="E27" s="246"/>
      <c r="F27" s="247"/>
      <c r="G27" s="248"/>
      <c r="H27" s="483"/>
      <c r="I27" s="483"/>
      <c r="J27" s="483"/>
      <c r="K27" s="309"/>
      <c r="L27" s="200"/>
      <c r="M27" s="17"/>
      <c r="N27" s="17"/>
      <c r="O27" s="3"/>
      <c r="P27" s="3"/>
      <c r="Q27" s="3"/>
      <c r="R27" s="3"/>
      <c r="S27" s="3"/>
    </row>
    <row r="28" spans="2:19" ht="15">
      <c r="B28" s="166"/>
      <c r="C28" s="268"/>
      <c r="D28" s="164"/>
      <c r="E28" s="246"/>
      <c r="F28" s="247"/>
      <c r="G28" s="248"/>
      <c r="H28" s="483"/>
      <c r="I28" s="483"/>
      <c r="J28" s="483"/>
      <c r="K28" s="309"/>
      <c r="L28" s="200"/>
      <c r="M28" s="17"/>
      <c r="N28" s="17"/>
      <c r="O28" s="3"/>
      <c r="P28" s="3"/>
      <c r="Q28" s="3"/>
      <c r="R28" s="3"/>
      <c r="S28" s="3"/>
    </row>
    <row r="29" spans="2:19" ht="15">
      <c r="B29" s="166"/>
      <c r="C29" s="268"/>
      <c r="D29" s="164"/>
      <c r="E29" s="246"/>
      <c r="F29" s="247"/>
      <c r="G29" s="248"/>
      <c r="H29" s="483"/>
      <c r="I29" s="483"/>
      <c r="J29" s="483"/>
      <c r="K29" s="309"/>
      <c r="L29" s="200"/>
      <c r="M29" s="17"/>
      <c r="N29" s="17"/>
      <c r="O29" s="3"/>
      <c r="P29" s="3"/>
      <c r="Q29" s="3"/>
      <c r="R29" s="3"/>
      <c r="S29" s="3"/>
    </row>
    <row r="30" spans="2:19" ht="15">
      <c r="B30" s="166"/>
      <c r="C30" s="268"/>
      <c r="D30" s="164"/>
      <c r="E30" s="246"/>
      <c r="F30" s="247"/>
      <c r="G30" s="248"/>
      <c r="H30" s="483"/>
      <c r="I30" s="483"/>
      <c r="J30" s="483"/>
      <c r="K30" s="309"/>
      <c r="L30" s="200"/>
      <c r="M30" s="17"/>
      <c r="N30" s="17"/>
      <c r="O30" s="3"/>
      <c r="P30" s="3"/>
      <c r="Q30" s="3"/>
      <c r="R30" s="3"/>
      <c r="S30" s="3"/>
    </row>
    <row r="31" spans="2:19" ht="15">
      <c r="B31" s="166"/>
      <c r="C31" s="268"/>
      <c r="D31" s="164"/>
      <c r="E31" s="246"/>
      <c r="F31" s="247"/>
      <c r="G31" s="247"/>
      <c r="H31" s="258"/>
      <c r="I31" s="258"/>
      <c r="J31" s="258"/>
      <c r="K31" s="309"/>
      <c r="L31" s="200"/>
      <c r="M31" s="17"/>
      <c r="N31" s="17"/>
      <c r="O31" s="3"/>
      <c r="P31" s="3"/>
      <c r="Q31" s="3"/>
      <c r="R31" s="3"/>
      <c r="S31" s="3"/>
    </row>
    <row r="32" spans="2:19" ht="15">
      <c r="B32" s="166"/>
      <c r="C32" s="268"/>
      <c r="D32" s="164"/>
      <c r="E32" s="246"/>
      <c r="F32" s="247"/>
      <c r="G32" s="248"/>
      <c r="H32" s="248"/>
      <c r="I32" s="248"/>
      <c r="J32" s="248"/>
      <c r="K32" s="309"/>
      <c r="L32" s="200"/>
      <c r="M32" s="17"/>
      <c r="N32" s="17"/>
      <c r="O32" s="3"/>
      <c r="P32" s="3"/>
      <c r="Q32" s="3"/>
      <c r="R32" s="3"/>
      <c r="S32" s="3"/>
    </row>
    <row r="33" spans="2:19" ht="15.75" thickBot="1">
      <c r="B33" s="167"/>
      <c r="C33" s="482"/>
      <c r="D33" s="169"/>
      <c r="E33" s="246"/>
      <c r="F33" s="247"/>
      <c r="G33" s="247"/>
      <c r="H33" s="258"/>
      <c r="I33" s="258"/>
      <c r="J33" s="258"/>
      <c r="K33" s="423"/>
      <c r="L33" s="424"/>
      <c r="M33" s="14"/>
      <c r="N33" s="14"/>
      <c r="O33" s="3"/>
      <c r="P33" s="3"/>
      <c r="Q33" s="3"/>
      <c r="R33" s="3"/>
      <c r="S33" s="3"/>
    </row>
    <row r="34" spans="2:19" ht="15">
      <c r="B34" s="14"/>
      <c r="C34" s="43" t="s">
        <v>7</v>
      </c>
      <c r="D34" s="14"/>
      <c r="E34" s="250">
        <f>SUM(E12:E33)</f>
        <v>100708.51000000001</v>
      </c>
      <c r="F34" s="587">
        <f>SUM(F12:F33)</f>
        <v>0</v>
      </c>
      <c r="G34" s="547">
        <f>SUM(G12:G33)</f>
        <v>96326.32</v>
      </c>
      <c r="H34" s="547">
        <f>SUM(H12:H33)</f>
        <v>4382.19</v>
      </c>
      <c r="I34" s="587">
        <f>SUM(I12:I33)</f>
        <v>0</v>
      </c>
      <c r="J34" s="263">
        <v>0</v>
      </c>
      <c r="K34" s="14"/>
      <c r="L34" s="14"/>
      <c r="M34" s="14"/>
      <c r="N34" s="14"/>
      <c r="O34" s="3"/>
      <c r="P34" s="3"/>
      <c r="Q34" s="3"/>
      <c r="R34" s="3"/>
      <c r="S34" s="3"/>
    </row>
    <row r="35" spans="2:19" ht="15">
      <c r="B35" s="14"/>
      <c r="C35" s="43" t="s">
        <v>8</v>
      </c>
      <c r="D35" s="14"/>
      <c r="E35" s="252">
        <f>SUM(E13:E33)</f>
        <v>100708.51000000001</v>
      </c>
      <c r="F35" s="588">
        <f>SUM(F13:F33)</f>
        <v>0</v>
      </c>
      <c r="G35" s="548">
        <f>SUM(G13:G33)</f>
        <v>96326.32</v>
      </c>
      <c r="H35" s="548">
        <f>SUM(H13:H33)</f>
        <v>4382.19</v>
      </c>
      <c r="I35" s="588">
        <f>SUM(I13:I33)</f>
        <v>0</v>
      </c>
      <c r="J35" s="265">
        <v>0</v>
      </c>
      <c r="K35" s="14"/>
      <c r="L35" s="14"/>
      <c r="M35" s="14"/>
      <c r="N35" s="14"/>
      <c r="O35" s="3"/>
      <c r="P35" s="3"/>
      <c r="Q35" s="3"/>
      <c r="R35" s="3"/>
      <c r="S35" s="3"/>
    </row>
    <row r="36" spans="2:19" ht="15.75" thickBot="1">
      <c r="B36" s="14"/>
      <c r="C36" s="43" t="s">
        <v>9</v>
      </c>
      <c r="D36" s="14"/>
      <c r="E36" s="485">
        <f>SUM(E34)</f>
        <v>100708.51000000001</v>
      </c>
      <c r="F36" s="589">
        <f>SUM(F34)</f>
        <v>0</v>
      </c>
      <c r="G36" s="549">
        <f>SUM(G34)</f>
        <v>96326.32</v>
      </c>
      <c r="H36" s="549">
        <f>SUM(H34)</f>
        <v>4382.19</v>
      </c>
      <c r="I36" s="589">
        <f>SUM(I34)</f>
        <v>0</v>
      </c>
      <c r="J36" s="488">
        <v>0</v>
      </c>
      <c r="K36" s="14"/>
      <c r="L36" s="14"/>
      <c r="M36" s="14"/>
      <c r="N36" s="14"/>
      <c r="O36" s="3"/>
      <c r="P36" s="3"/>
      <c r="Q36" s="3"/>
      <c r="R36" s="3"/>
      <c r="S36" s="3"/>
    </row>
    <row r="37" spans="2:19" ht="15">
      <c r="B37" s="11"/>
      <c r="C37" s="42"/>
      <c r="D37" s="11"/>
      <c r="E37" s="162"/>
      <c r="F37" s="162"/>
      <c r="G37" s="162"/>
      <c r="H37" s="162"/>
      <c r="I37" s="162"/>
      <c r="J37" s="162"/>
      <c r="K37" s="11"/>
      <c r="L37" s="11"/>
      <c r="M37" s="14"/>
      <c r="N37" s="14"/>
      <c r="O37" s="3"/>
      <c r="P37" s="3"/>
      <c r="Q37" s="3"/>
      <c r="R37" s="3"/>
      <c r="S37" s="3"/>
    </row>
    <row r="38" spans="2:19" ht="15">
      <c r="B38" s="726" t="s">
        <v>10</v>
      </c>
      <c r="C38" s="726"/>
      <c r="D38" s="726"/>
      <c r="E38" s="726"/>
      <c r="F38" s="162"/>
      <c r="G38" s="726" t="s">
        <v>23</v>
      </c>
      <c r="H38" s="726"/>
      <c r="I38" s="726"/>
      <c r="J38" s="726"/>
      <c r="K38" s="726"/>
      <c r="L38" s="726"/>
      <c r="M38" s="14"/>
      <c r="N38" s="14"/>
      <c r="O38" s="3"/>
      <c r="P38" s="3"/>
      <c r="Q38" s="3"/>
      <c r="R38" s="3"/>
      <c r="S38" s="3"/>
    </row>
    <row r="39" spans="2:12" ht="15">
      <c r="B39" s="726" t="s">
        <v>118</v>
      </c>
      <c r="C39" s="726"/>
      <c r="D39" s="726"/>
      <c r="E39" s="726"/>
      <c r="F39" s="163"/>
      <c r="G39" s="726" t="s">
        <v>119</v>
      </c>
      <c r="H39" s="726"/>
      <c r="I39" s="726"/>
      <c r="J39" s="726"/>
      <c r="K39" s="726"/>
      <c r="L39" s="726"/>
    </row>
    <row r="40" spans="2:12" ht="15">
      <c r="B40" s="27"/>
      <c r="C40" s="27"/>
      <c r="D40" s="27"/>
      <c r="E40" s="27"/>
      <c r="F40" s="163"/>
      <c r="G40" s="27"/>
      <c r="H40" s="27"/>
      <c r="I40" s="27"/>
      <c r="J40" s="27"/>
      <c r="K40" s="27"/>
      <c r="L40" s="27"/>
    </row>
    <row r="41" spans="2:12" ht="15">
      <c r="B41" s="27"/>
      <c r="C41" s="27"/>
      <c r="D41" s="27"/>
      <c r="E41" s="27"/>
      <c r="F41" s="163"/>
      <c r="G41" s="27"/>
      <c r="H41" s="27"/>
      <c r="I41" s="27"/>
      <c r="J41" s="27"/>
      <c r="K41" s="27"/>
      <c r="L41" s="27"/>
    </row>
    <row r="42" spans="2:12" ht="15">
      <c r="B42" s="27"/>
      <c r="C42" s="27"/>
      <c r="D42" s="27"/>
      <c r="E42" s="27"/>
      <c r="F42" s="163"/>
      <c r="G42" s="27"/>
      <c r="H42" s="27"/>
      <c r="I42" s="27"/>
      <c r="J42" s="27"/>
      <c r="K42" s="27"/>
      <c r="L42" s="27"/>
    </row>
    <row r="43" spans="2:12" ht="15">
      <c r="B43" s="27"/>
      <c r="C43" s="27"/>
      <c r="D43" s="27"/>
      <c r="E43" s="27"/>
      <c r="F43" s="163"/>
      <c r="G43" s="27"/>
      <c r="H43" s="27"/>
      <c r="I43" s="27"/>
      <c r="J43" s="27"/>
      <c r="K43" s="27"/>
      <c r="L43" s="27"/>
    </row>
    <row r="44" spans="2:12" ht="15">
      <c r="B44" s="27"/>
      <c r="C44" s="27"/>
      <c r="D44" s="27"/>
      <c r="E44" s="27"/>
      <c r="F44" s="163"/>
      <c r="G44" s="27"/>
      <c r="H44" s="27"/>
      <c r="I44" s="27"/>
      <c r="J44" s="27"/>
      <c r="K44" s="27"/>
      <c r="L44" s="27"/>
    </row>
    <row r="45" spans="2:12" ht="15">
      <c r="B45" s="27"/>
      <c r="C45" s="27"/>
      <c r="D45" s="27"/>
      <c r="E45" s="27"/>
      <c r="F45" s="163"/>
      <c r="G45" s="27"/>
      <c r="H45" s="27"/>
      <c r="I45" s="27"/>
      <c r="J45" s="27"/>
      <c r="K45" s="27"/>
      <c r="L45" s="27"/>
    </row>
    <row r="46" spans="2:12" ht="15">
      <c r="B46" s="27"/>
      <c r="C46" s="27"/>
      <c r="D46" s="27"/>
      <c r="E46" s="27"/>
      <c r="F46" s="163"/>
      <c r="G46" s="27"/>
      <c r="H46" s="27"/>
      <c r="I46" s="27"/>
      <c r="J46" s="27"/>
      <c r="K46" s="27"/>
      <c r="L46" s="27"/>
    </row>
    <row r="47" spans="2:12" ht="15">
      <c r="B47" s="623" t="s">
        <v>0</v>
      </c>
      <c r="C47" s="623"/>
      <c r="D47" s="623"/>
      <c r="E47" s="623"/>
      <c r="F47" s="623"/>
      <c r="G47" s="623"/>
      <c r="H47" s="623"/>
      <c r="I47" s="623"/>
      <c r="J47" s="623"/>
      <c r="K47" s="623"/>
      <c r="L47" s="623"/>
    </row>
    <row r="48" spans="2:12" ht="15">
      <c r="B48" s="623" t="s">
        <v>304</v>
      </c>
      <c r="C48" s="623"/>
      <c r="D48" s="623"/>
      <c r="E48" s="623"/>
      <c r="F48" s="623"/>
      <c r="G48" s="623"/>
      <c r="H48" s="623"/>
      <c r="I48" s="623"/>
      <c r="J48" s="623"/>
      <c r="K48" s="623"/>
      <c r="L48" s="623"/>
    </row>
    <row r="49" spans="2:12" ht="15">
      <c r="B49" s="623" t="s">
        <v>510</v>
      </c>
      <c r="C49" s="623"/>
      <c r="D49" s="623"/>
      <c r="E49" s="623"/>
      <c r="F49" s="623"/>
      <c r="G49" s="623"/>
      <c r="H49" s="623"/>
      <c r="I49" s="623"/>
      <c r="J49" s="623"/>
      <c r="K49" s="623"/>
      <c r="L49" s="623"/>
    </row>
    <row r="50" spans="2:12" ht="15">
      <c r="B50" s="43" t="s">
        <v>92</v>
      </c>
      <c r="C50" s="46"/>
      <c r="D50" s="8"/>
      <c r="E50" s="157"/>
      <c r="F50" s="157"/>
      <c r="G50" s="157"/>
      <c r="H50" s="157"/>
      <c r="I50" s="157"/>
      <c r="J50" s="157"/>
      <c r="K50" s="8"/>
      <c r="L50" s="8"/>
    </row>
    <row r="51" spans="2:12" ht="15">
      <c r="B51" s="43" t="s">
        <v>93</v>
      </c>
      <c r="C51" s="46"/>
      <c r="D51" s="8"/>
      <c r="E51" s="157"/>
      <c r="F51" s="157"/>
      <c r="G51" s="157"/>
      <c r="H51" s="157"/>
      <c r="I51" s="157"/>
      <c r="J51" s="157"/>
      <c r="K51" s="8"/>
      <c r="L51" s="8"/>
    </row>
    <row r="52" spans="2:12" ht="15.75" thickBot="1">
      <c r="B52" s="170" t="s">
        <v>117</v>
      </c>
      <c r="C52" s="171"/>
      <c r="D52" s="14"/>
      <c r="E52" s="158"/>
      <c r="F52" s="158"/>
      <c r="G52" s="158"/>
      <c r="H52" s="158"/>
      <c r="I52" s="158"/>
      <c r="J52" s="158"/>
      <c r="K52" s="14"/>
      <c r="L52" s="14"/>
    </row>
    <row r="53" spans="2:12" ht="15">
      <c r="B53" s="172"/>
      <c r="C53" s="173"/>
      <c r="D53" s="178"/>
      <c r="E53" s="82"/>
      <c r="F53" s="174"/>
      <c r="G53" s="174"/>
      <c r="H53" s="174"/>
      <c r="I53" s="174"/>
      <c r="J53" s="174"/>
      <c r="K53" s="736" t="s">
        <v>1</v>
      </c>
      <c r="L53" s="737"/>
    </row>
    <row r="54" spans="2:12" ht="15.75" thickBot="1">
      <c r="B54" s="175" t="s">
        <v>52</v>
      </c>
      <c r="C54" s="159"/>
      <c r="D54" s="179"/>
      <c r="E54" s="741" t="s">
        <v>12</v>
      </c>
      <c r="F54" s="742"/>
      <c r="G54" s="742"/>
      <c r="H54" s="742"/>
      <c r="I54" s="742"/>
      <c r="J54" s="743"/>
      <c r="K54" s="738"/>
      <c r="L54" s="739"/>
    </row>
    <row r="55" spans="2:12" ht="15.75" thickBot="1">
      <c r="B55" s="180"/>
      <c r="C55" s="181"/>
      <c r="D55" s="182"/>
      <c r="E55" s="64"/>
      <c r="F55" s="65"/>
      <c r="G55" s="65"/>
      <c r="H55" s="65"/>
      <c r="I55" s="65"/>
      <c r="J55" s="65"/>
      <c r="K55" s="727" t="s">
        <v>2</v>
      </c>
      <c r="L55" s="728"/>
    </row>
    <row r="56" spans="2:12" ht="15">
      <c r="B56" s="183"/>
      <c r="C56" s="184"/>
      <c r="D56" s="185"/>
      <c r="E56" s="244"/>
      <c r="F56" s="307" t="s">
        <v>44</v>
      </c>
      <c r="G56" s="733" t="s">
        <v>502</v>
      </c>
      <c r="H56" s="733" t="s">
        <v>512</v>
      </c>
      <c r="I56" s="733" t="s">
        <v>503</v>
      </c>
      <c r="J56" s="744" t="s">
        <v>449</v>
      </c>
      <c r="K56" s="189" t="s">
        <v>39</v>
      </c>
      <c r="L56" s="187" t="s">
        <v>48</v>
      </c>
    </row>
    <row r="57" spans="2:12" ht="15.75" thickBot="1">
      <c r="B57" s="176" t="s">
        <v>3</v>
      </c>
      <c r="C57" s="177" t="s">
        <v>4</v>
      </c>
      <c r="D57" s="186" t="s">
        <v>5</v>
      </c>
      <c r="E57" s="245" t="s">
        <v>16</v>
      </c>
      <c r="F57" s="308" t="s">
        <v>45</v>
      </c>
      <c r="G57" s="734"/>
      <c r="H57" s="734"/>
      <c r="I57" s="734"/>
      <c r="J57" s="745"/>
      <c r="K57" s="190" t="s">
        <v>40</v>
      </c>
      <c r="L57" s="188" t="s">
        <v>94</v>
      </c>
    </row>
    <row r="58" spans="2:12" ht="15" customHeight="1">
      <c r="B58" s="584" t="s">
        <v>60</v>
      </c>
      <c r="C58" s="437"/>
      <c r="D58" s="164"/>
      <c r="E58" s="246"/>
      <c r="F58" s="247"/>
      <c r="G58" s="247"/>
      <c r="H58" s="258"/>
      <c r="I58" s="258"/>
      <c r="J58" s="258"/>
      <c r="K58" s="309"/>
      <c r="L58" s="200"/>
    </row>
    <row r="59" spans="2:12" ht="13.5" customHeight="1">
      <c r="B59" s="118"/>
      <c r="C59" s="249" t="s">
        <v>54</v>
      </c>
      <c r="D59" s="164"/>
      <c r="E59" s="246"/>
      <c r="F59" s="247"/>
      <c r="G59" s="247"/>
      <c r="H59" s="258"/>
      <c r="I59" s="258"/>
      <c r="J59" s="258"/>
      <c r="K59" s="309"/>
      <c r="L59" s="200"/>
    </row>
    <row r="60" spans="2:12" ht="21" customHeight="1">
      <c r="B60" s="732" t="s">
        <v>500</v>
      </c>
      <c r="C60" s="740" t="s">
        <v>501</v>
      </c>
      <c r="D60" s="164" t="s">
        <v>472</v>
      </c>
      <c r="E60" s="246">
        <f>SUM(F60:J60)</f>
        <v>10214008</v>
      </c>
      <c r="F60" s="248">
        <v>0</v>
      </c>
      <c r="G60" s="484">
        <v>600000</v>
      </c>
      <c r="H60" s="248">
        <v>0</v>
      </c>
      <c r="I60" s="484">
        <v>5107004</v>
      </c>
      <c r="J60" s="484">
        <v>4507004</v>
      </c>
      <c r="K60" s="309" t="s">
        <v>504</v>
      </c>
      <c r="L60" s="200" t="s">
        <v>42</v>
      </c>
    </row>
    <row r="61" spans="2:12" ht="12" customHeight="1">
      <c r="B61" s="732"/>
      <c r="C61" s="740"/>
      <c r="D61" s="164" t="s">
        <v>33</v>
      </c>
      <c r="E61" s="246"/>
      <c r="F61" s="247"/>
      <c r="G61" s="247"/>
      <c r="H61" s="258"/>
      <c r="I61" s="258"/>
      <c r="J61" s="258"/>
      <c r="K61" s="309"/>
      <c r="L61" s="200"/>
    </row>
    <row r="62" spans="2:12" ht="12" customHeight="1">
      <c r="B62" s="732"/>
      <c r="C62" s="740"/>
      <c r="D62" s="164"/>
      <c r="E62" s="246"/>
      <c r="F62" s="247"/>
      <c r="G62" s="247"/>
      <c r="H62" s="258"/>
      <c r="I62" s="258"/>
      <c r="J62" s="258"/>
      <c r="K62" s="309"/>
      <c r="L62" s="200"/>
    </row>
    <row r="63" spans="2:12" ht="20.25" customHeight="1">
      <c r="B63" s="732"/>
      <c r="C63" s="740"/>
      <c r="D63" s="164"/>
      <c r="E63" s="246"/>
      <c r="F63" s="247"/>
      <c r="G63" s="247"/>
      <c r="H63" s="258"/>
      <c r="I63" s="258"/>
      <c r="J63" s="258"/>
      <c r="K63" s="309"/>
      <c r="L63" s="200"/>
    </row>
    <row r="64" spans="2:12" ht="12" customHeight="1">
      <c r="B64" s="732"/>
      <c r="C64" s="740"/>
      <c r="D64" s="164"/>
      <c r="E64" s="246"/>
      <c r="F64" s="247"/>
      <c r="G64" s="484"/>
      <c r="H64" s="484"/>
      <c r="I64" s="484"/>
      <c r="J64" s="248"/>
      <c r="K64" s="309"/>
      <c r="L64" s="200"/>
    </row>
    <row r="65" spans="2:12" ht="27" customHeight="1">
      <c r="B65" s="732"/>
      <c r="C65" s="740"/>
      <c r="D65" s="164"/>
      <c r="E65" s="246"/>
      <c r="F65" s="247"/>
      <c r="G65" s="247"/>
      <c r="H65" s="258"/>
      <c r="I65" s="258"/>
      <c r="J65" s="258"/>
      <c r="K65" s="309"/>
      <c r="L65" s="200"/>
    </row>
    <row r="66" spans="2:12" ht="27" customHeight="1">
      <c r="B66" s="201"/>
      <c r="C66" s="461"/>
      <c r="D66" s="164"/>
      <c r="E66" s="246"/>
      <c r="F66" s="247"/>
      <c r="G66" s="247"/>
      <c r="H66" s="258"/>
      <c r="I66" s="258"/>
      <c r="J66" s="258"/>
      <c r="K66" s="309"/>
      <c r="L66" s="200"/>
    </row>
    <row r="67" spans="2:12" ht="27" customHeight="1">
      <c r="B67" s="201"/>
      <c r="C67" s="461"/>
      <c r="D67" s="164"/>
      <c r="E67" s="246"/>
      <c r="F67" s="247"/>
      <c r="G67" s="247"/>
      <c r="H67" s="258"/>
      <c r="I67" s="258"/>
      <c r="J67" s="258"/>
      <c r="K67" s="309"/>
      <c r="L67" s="200"/>
    </row>
    <row r="68" spans="2:12" ht="27" customHeight="1">
      <c r="B68" s="201"/>
      <c r="C68" s="461"/>
      <c r="D68" s="164"/>
      <c r="E68" s="246"/>
      <c r="F68" s="247"/>
      <c r="G68" s="247"/>
      <c r="H68" s="258"/>
      <c r="I68" s="258"/>
      <c r="J68" s="258"/>
      <c r="K68" s="309"/>
      <c r="L68" s="200"/>
    </row>
    <row r="69" spans="2:12" ht="27" customHeight="1">
      <c r="B69" s="166"/>
      <c r="C69" s="268"/>
      <c r="D69" s="164"/>
      <c r="E69" s="246"/>
      <c r="F69" s="247"/>
      <c r="G69" s="247"/>
      <c r="H69" s="258"/>
      <c r="I69" s="258"/>
      <c r="J69" s="258"/>
      <c r="K69" s="309"/>
      <c r="L69" s="200"/>
    </row>
    <row r="70" spans="2:12" ht="27" customHeight="1">
      <c r="B70" s="166"/>
      <c r="C70" s="268"/>
      <c r="D70" s="164"/>
      <c r="E70" s="246"/>
      <c r="F70" s="247"/>
      <c r="G70" s="248"/>
      <c r="H70" s="248"/>
      <c r="I70" s="248"/>
      <c r="J70" s="248"/>
      <c r="K70" s="309"/>
      <c r="L70" s="200"/>
    </row>
    <row r="71" spans="2:12" ht="20.25" customHeight="1">
      <c r="B71" s="166"/>
      <c r="C71" s="268"/>
      <c r="D71" s="164"/>
      <c r="E71" s="246"/>
      <c r="F71" s="247"/>
      <c r="G71" s="248"/>
      <c r="H71" s="248"/>
      <c r="I71" s="248"/>
      <c r="J71" s="248"/>
      <c r="K71" s="309"/>
      <c r="L71" s="200"/>
    </row>
    <row r="72" spans="2:12" ht="12" customHeight="1">
      <c r="B72" s="166"/>
      <c r="C72" s="161"/>
      <c r="D72" s="164"/>
      <c r="E72" s="193"/>
      <c r="F72" s="160"/>
      <c r="G72" s="160"/>
      <c r="H72" s="257"/>
      <c r="I72" s="257"/>
      <c r="J72" s="257"/>
      <c r="K72" s="201"/>
      <c r="L72" s="199"/>
    </row>
    <row r="73" spans="2:12" ht="12" customHeight="1" thickBot="1">
      <c r="B73" s="167"/>
      <c r="C73" s="168"/>
      <c r="D73" s="169"/>
      <c r="E73" s="194"/>
      <c r="F73" s="195"/>
      <c r="G73" s="195"/>
      <c r="H73" s="259"/>
      <c r="I73" s="259"/>
      <c r="J73" s="259"/>
      <c r="K73" s="202"/>
      <c r="L73" s="203"/>
    </row>
    <row r="74" spans="2:12" ht="12" customHeight="1">
      <c r="B74" s="14"/>
      <c r="C74" s="43" t="s">
        <v>7</v>
      </c>
      <c r="D74" s="14"/>
      <c r="E74" s="250">
        <f aca="true" t="shared" si="0" ref="E74:J74">SUM(E58:E73)</f>
        <v>10214008</v>
      </c>
      <c r="F74" s="587">
        <f t="shared" si="0"/>
        <v>0</v>
      </c>
      <c r="G74" s="547">
        <f t="shared" si="0"/>
        <v>600000</v>
      </c>
      <c r="H74" s="262">
        <f t="shared" si="0"/>
        <v>0</v>
      </c>
      <c r="I74" s="547">
        <f t="shared" si="0"/>
        <v>5107004</v>
      </c>
      <c r="J74" s="489">
        <f t="shared" si="0"/>
        <v>4507004</v>
      </c>
      <c r="K74" s="14"/>
      <c r="L74" s="14"/>
    </row>
    <row r="75" spans="2:12" ht="16.5" customHeight="1">
      <c r="B75" s="14"/>
      <c r="C75" s="43" t="s">
        <v>8</v>
      </c>
      <c r="D75" s="14"/>
      <c r="E75" s="252"/>
      <c r="F75" s="588"/>
      <c r="G75" s="548"/>
      <c r="H75" s="264"/>
      <c r="I75" s="548"/>
      <c r="J75" s="585"/>
      <c r="K75" s="14"/>
      <c r="L75" s="14"/>
    </row>
    <row r="76" spans="2:12" ht="16.5" customHeight="1" thickBot="1">
      <c r="B76" s="14"/>
      <c r="C76" s="43" t="s">
        <v>9</v>
      </c>
      <c r="D76" s="14"/>
      <c r="E76" s="485">
        <f aca="true" t="shared" si="1" ref="E76:J76">SUM(E74)</f>
        <v>10214008</v>
      </c>
      <c r="F76" s="589">
        <f t="shared" si="1"/>
        <v>0</v>
      </c>
      <c r="G76" s="549">
        <f t="shared" si="1"/>
        <v>600000</v>
      </c>
      <c r="H76" s="487">
        <f t="shared" si="1"/>
        <v>0</v>
      </c>
      <c r="I76" s="549">
        <f t="shared" si="1"/>
        <v>5107004</v>
      </c>
      <c r="J76" s="586">
        <f t="shared" si="1"/>
        <v>4507004</v>
      </c>
      <c r="K76" s="14"/>
      <c r="L76" s="14"/>
    </row>
    <row r="77" spans="2:12" ht="13.5" customHeight="1">
      <c r="B77" s="14"/>
      <c r="C77" s="43"/>
      <c r="D77" s="14"/>
      <c r="E77" s="266"/>
      <c r="F77" s="266"/>
      <c r="G77" s="267"/>
      <c r="H77" s="267"/>
      <c r="I77" s="267"/>
      <c r="J77" s="418"/>
      <c r="K77" s="14"/>
      <c r="L77" s="14"/>
    </row>
    <row r="78" spans="2:12" ht="15" customHeight="1">
      <c r="B78" s="11"/>
      <c r="C78" s="42"/>
      <c r="D78" s="11"/>
      <c r="E78" s="162"/>
      <c r="F78" s="162"/>
      <c r="G78" s="162"/>
      <c r="H78" s="162"/>
      <c r="I78" s="162"/>
      <c r="J78" s="162"/>
      <c r="K78" s="11"/>
      <c r="L78" s="11"/>
    </row>
    <row r="79" spans="2:12" ht="16.5" customHeight="1">
      <c r="B79" s="726" t="s">
        <v>10</v>
      </c>
      <c r="C79" s="726"/>
      <c r="D79" s="726"/>
      <c r="E79" s="726"/>
      <c r="F79" s="162"/>
      <c r="G79" s="726" t="s">
        <v>23</v>
      </c>
      <c r="H79" s="726"/>
      <c r="I79" s="726"/>
      <c r="J79" s="726"/>
      <c r="K79" s="726"/>
      <c r="L79" s="726"/>
    </row>
    <row r="80" spans="2:12" ht="16.5" customHeight="1">
      <c r="B80" s="726" t="s">
        <v>118</v>
      </c>
      <c r="C80" s="726"/>
      <c r="D80" s="726"/>
      <c r="E80" s="726"/>
      <c r="F80" s="163"/>
      <c r="G80" s="726" t="s">
        <v>119</v>
      </c>
      <c r="H80" s="726"/>
      <c r="I80" s="726"/>
      <c r="J80" s="726"/>
      <c r="K80" s="726"/>
      <c r="L80" s="726"/>
    </row>
    <row r="81" ht="16.5" customHeight="1"/>
    <row r="82" ht="16.5" customHeight="1"/>
    <row r="83" ht="16.5" customHeight="1"/>
    <row r="84" ht="16.5" customHeight="1"/>
    <row r="85" spans="2:12" ht="16.5" customHeight="1">
      <c r="B85" s="623" t="s">
        <v>0</v>
      </c>
      <c r="C85" s="623"/>
      <c r="D85" s="623"/>
      <c r="E85" s="623"/>
      <c r="F85" s="623"/>
      <c r="G85" s="623"/>
      <c r="H85" s="623"/>
      <c r="I85" s="623"/>
      <c r="J85" s="623"/>
      <c r="K85" s="623"/>
      <c r="L85" s="623"/>
    </row>
    <row r="86" spans="2:12" ht="15">
      <c r="B86" s="623" t="s">
        <v>304</v>
      </c>
      <c r="C86" s="623"/>
      <c r="D86" s="623"/>
      <c r="E86" s="623"/>
      <c r="F86" s="623"/>
      <c r="G86" s="623"/>
      <c r="H86" s="623"/>
      <c r="I86" s="623"/>
      <c r="J86" s="623"/>
      <c r="K86" s="623"/>
      <c r="L86" s="623"/>
    </row>
    <row r="87" spans="2:12" ht="15.75" customHeight="1">
      <c r="B87" s="623" t="s">
        <v>510</v>
      </c>
      <c r="C87" s="623"/>
      <c r="D87" s="623"/>
      <c r="E87" s="623"/>
      <c r="F87" s="623"/>
      <c r="G87" s="623"/>
      <c r="H87" s="623"/>
      <c r="I87" s="623"/>
      <c r="J87" s="623"/>
      <c r="K87" s="623"/>
      <c r="L87" s="623"/>
    </row>
    <row r="88" spans="2:12" ht="15">
      <c r="B88" s="43" t="s">
        <v>92</v>
      </c>
      <c r="C88" s="46"/>
      <c r="D88" s="8"/>
      <c r="E88" s="157"/>
      <c r="F88" s="157"/>
      <c r="G88" s="157"/>
      <c r="H88" s="157"/>
      <c r="I88" s="157"/>
      <c r="J88" s="157"/>
      <c r="K88" s="8"/>
      <c r="L88" s="8"/>
    </row>
    <row r="89" spans="2:12" ht="15">
      <c r="B89" s="43" t="s">
        <v>93</v>
      </c>
      <c r="C89" s="46"/>
      <c r="D89" s="8"/>
      <c r="E89" s="157"/>
      <c r="F89" s="157"/>
      <c r="G89" s="157"/>
      <c r="H89" s="157"/>
      <c r="I89" s="157"/>
      <c r="J89" s="157"/>
      <c r="K89" s="8"/>
      <c r="L89" s="8"/>
    </row>
    <row r="90" spans="2:12" ht="27.75" customHeight="1" thickBot="1">
      <c r="B90" s="170" t="s">
        <v>117</v>
      </c>
      <c r="C90" s="171"/>
      <c r="D90" s="14"/>
      <c r="E90" s="158"/>
      <c r="F90" s="158"/>
      <c r="G90" s="158"/>
      <c r="H90" s="158"/>
      <c r="I90" s="158"/>
      <c r="J90" s="158"/>
      <c r="K90" s="14"/>
      <c r="L90" s="14"/>
    </row>
    <row r="91" spans="2:12" ht="15">
      <c r="B91" s="172"/>
      <c r="C91" s="173"/>
      <c r="D91" s="178"/>
      <c r="E91" s="82"/>
      <c r="F91" s="174"/>
      <c r="G91" s="174"/>
      <c r="H91" s="174"/>
      <c r="I91" s="174"/>
      <c r="J91" s="174"/>
      <c r="K91" s="736" t="s">
        <v>1</v>
      </c>
      <c r="L91" s="737"/>
    </row>
    <row r="92" spans="2:12" ht="15.75" thickBot="1">
      <c r="B92" s="175" t="s">
        <v>68</v>
      </c>
      <c r="C92" s="159"/>
      <c r="D92" s="179"/>
      <c r="E92" s="741" t="s">
        <v>12</v>
      </c>
      <c r="F92" s="742"/>
      <c r="G92" s="742"/>
      <c r="H92" s="742"/>
      <c r="I92" s="742"/>
      <c r="J92" s="743"/>
      <c r="K92" s="738"/>
      <c r="L92" s="739"/>
    </row>
    <row r="93" spans="2:12" ht="15.75" thickBot="1">
      <c r="B93" s="180"/>
      <c r="C93" s="181"/>
      <c r="D93" s="182"/>
      <c r="E93" s="64"/>
      <c r="F93" s="65"/>
      <c r="G93" s="65"/>
      <c r="H93" s="65"/>
      <c r="I93" s="65"/>
      <c r="J93" s="65"/>
      <c r="K93" s="727" t="s">
        <v>2</v>
      </c>
      <c r="L93" s="728"/>
    </row>
    <row r="94" spans="2:12" ht="15">
      <c r="B94" s="183"/>
      <c r="C94" s="184"/>
      <c r="D94" s="185"/>
      <c r="E94" s="244"/>
      <c r="F94" s="307" t="s">
        <v>44</v>
      </c>
      <c r="G94" s="733" t="s">
        <v>502</v>
      </c>
      <c r="H94" s="733" t="s">
        <v>512</v>
      </c>
      <c r="I94" s="733" t="s">
        <v>503</v>
      </c>
      <c r="J94" s="744" t="s">
        <v>449</v>
      </c>
      <c r="K94" s="189" t="s">
        <v>39</v>
      </c>
      <c r="L94" s="187" t="s">
        <v>48</v>
      </c>
    </row>
    <row r="95" spans="2:12" ht="15.75" thickBot="1">
      <c r="B95" s="176" t="s">
        <v>3</v>
      </c>
      <c r="C95" s="177" t="s">
        <v>4</v>
      </c>
      <c r="D95" s="186" t="s">
        <v>5</v>
      </c>
      <c r="E95" s="245" t="s">
        <v>16</v>
      </c>
      <c r="F95" s="308" t="s">
        <v>45</v>
      </c>
      <c r="G95" s="734"/>
      <c r="H95" s="734"/>
      <c r="I95" s="734"/>
      <c r="J95" s="745"/>
      <c r="K95" s="190" t="s">
        <v>40</v>
      </c>
      <c r="L95" s="188" t="s">
        <v>94</v>
      </c>
    </row>
    <row r="96" spans="2:12" ht="15">
      <c r="B96" s="746" t="s">
        <v>64</v>
      </c>
      <c r="C96" s="747"/>
      <c r="D96" s="748"/>
      <c r="E96" s="246"/>
      <c r="F96" s="247"/>
      <c r="G96" s="247"/>
      <c r="H96" s="258"/>
      <c r="I96" s="258"/>
      <c r="J96" s="258"/>
      <c r="K96" s="309"/>
      <c r="L96" s="200"/>
    </row>
    <row r="97" spans="2:12" ht="15">
      <c r="B97" s="166"/>
      <c r="C97" s="249" t="s">
        <v>505</v>
      </c>
      <c r="D97" s="164"/>
      <c r="E97" s="246"/>
      <c r="F97" s="247"/>
      <c r="G97" s="247"/>
      <c r="H97" s="258"/>
      <c r="I97" s="258"/>
      <c r="J97" s="258"/>
      <c r="K97" s="309"/>
      <c r="L97" s="200"/>
    </row>
    <row r="98" spans="2:12" ht="15">
      <c r="B98" s="732" t="s">
        <v>506</v>
      </c>
      <c r="C98" s="740" t="s">
        <v>65</v>
      </c>
      <c r="D98" s="164" t="s">
        <v>85</v>
      </c>
      <c r="E98" s="246">
        <f>SUM(F98:G98)</f>
        <v>128000</v>
      </c>
      <c r="F98" s="247">
        <v>16356</v>
      </c>
      <c r="G98" s="484">
        <v>111644</v>
      </c>
      <c r="H98" s="248">
        <v>0</v>
      </c>
      <c r="I98" s="248">
        <v>0</v>
      </c>
      <c r="J98" s="248">
        <v>0</v>
      </c>
      <c r="K98" s="309" t="s">
        <v>66</v>
      </c>
      <c r="L98" s="200" t="s">
        <v>42</v>
      </c>
    </row>
    <row r="99" spans="2:12" ht="15">
      <c r="B99" s="732"/>
      <c r="C99" s="740"/>
      <c r="D99" s="164" t="s">
        <v>61</v>
      </c>
      <c r="E99" s="246"/>
      <c r="F99" s="247"/>
      <c r="G99" s="484"/>
      <c r="H99" s="258"/>
      <c r="I99" s="258"/>
      <c r="J99" s="258"/>
      <c r="K99" s="309" t="s">
        <v>67</v>
      </c>
      <c r="L99" s="200"/>
    </row>
    <row r="100" spans="2:12" ht="15">
      <c r="B100" s="732" t="s">
        <v>508</v>
      </c>
      <c r="C100" s="740" t="s">
        <v>65</v>
      </c>
      <c r="D100" s="164" t="s">
        <v>509</v>
      </c>
      <c r="E100" s="246">
        <f>SUM(F100:G100)</f>
        <v>128000</v>
      </c>
      <c r="F100" s="247">
        <v>127964.82</v>
      </c>
      <c r="G100" s="484">
        <v>35.18</v>
      </c>
      <c r="H100" s="248">
        <v>0</v>
      </c>
      <c r="I100" s="248">
        <v>0</v>
      </c>
      <c r="J100" s="248">
        <v>0</v>
      </c>
      <c r="K100" s="309" t="s">
        <v>66</v>
      </c>
      <c r="L100" s="200" t="s">
        <v>42</v>
      </c>
    </row>
    <row r="101" spans="2:12" ht="15">
      <c r="B101" s="732"/>
      <c r="C101" s="740"/>
      <c r="D101" s="164" t="s">
        <v>34</v>
      </c>
      <c r="E101" s="246"/>
      <c r="F101" s="247"/>
      <c r="G101" s="247"/>
      <c r="H101" s="258"/>
      <c r="I101" s="258"/>
      <c r="J101" s="258"/>
      <c r="K101" s="309" t="s">
        <v>67</v>
      </c>
      <c r="L101" s="200"/>
    </row>
    <row r="102" spans="2:12" ht="15">
      <c r="B102" s="732"/>
      <c r="C102" s="740"/>
      <c r="D102" s="164"/>
      <c r="E102" s="246"/>
      <c r="F102" s="247"/>
      <c r="G102" s="248"/>
      <c r="H102" s="248"/>
      <c r="I102" s="248"/>
      <c r="J102" s="248"/>
      <c r="K102" s="309"/>
      <c r="L102" s="200"/>
    </row>
    <row r="103" spans="2:12" ht="15">
      <c r="B103" s="732"/>
      <c r="C103" s="740"/>
      <c r="D103" s="164"/>
      <c r="E103" s="246"/>
      <c r="F103" s="247"/>
      <c r="G103" s="247"/>
      <c r="H103" s="258"/>
      <c r="I103" s="258"/>
      <c r="J103" s="258"/>
      <c r="K103" s="309"/>
      <c r="L103" s="200"/>
    </row>
    <row r="104" spans="2:12" ht="16.5" customHeight="1">
      <c r="B104" s="732"/>
      <c r="C104" s="740"/>
      <c r="D104" s="164"/>
      <c r="E104" s="246"/>
      <c r="F104" s="247"/>
      <c r="G104" s="248"/>
      <c r="H104" s="248"/>
      <c r="I104" s="248"/>
      <c r="J104" s="248"/>
      <c r="K104" s="309"/>
      <c r="L104" s="200"/>
    </row>
    <row r="105" spans="2:12" ht="15">
      <c r="B105" s="732"/>
      <c r="C105" s="740"/>
      <c r="D105" s="164"/>
      <c r="E105" s="246"/>
      <c r="F105" s="247"/>
      <c r="G105" s="247"/>
      <c r="H105" s="258"/>
      <c r="I105" s="258"/>
      <c r="J105" s="258"/>
      <c r="K105" s="309"/>
      <c r="L105" s="200"/>
    </row>
    <row r="106" spans="2:12" ht="15">
      <c r="B106" s="201"/>
      <c r="C106" s="461"/>
      <c r="D106" s="164"/>
      <c r="E106" s="246"/>
      <c r="F106" s="247"/>
      <c r="G106" s="247"/>
      <c r="H106" s="258"/>
      <c r="I106" s="258"/>
      <c r="J106" s="258"/>
      <c r="K106" s="309"/>
      <c r="L106" s="200"/>
    </row>
    <row r="107" spans="2:12" ht="15.75" thickBot="1">
      <c r="B107" s="201"/>
      <c r="C107" s="461"/>
      <c r="D107" s="164"/>
      <c r="E107" s="246"/>
      <c r="F107" s="247"/>
      <c r="G107" s="247"/>
      <c r="H107" s="258"/>
      <c r="I107" s="258"/>
      <c r="J107" s="258"/>
      <c r="K107" s="309"/>
      <c r="L107" s="200"/>
    </row>
    <row r="108" spans="2:13" ht="16.5" thickBot="1" thickTop="1">
      <c r="B108" s="201"/>
      <c r="C108" s="461"/>
      <c r="D108" s="164"/>
      <c r="E108" s="246"/>
      <c r="F108" s="247"/>
      <c r="G108" s="247"/>
      <c r="H108" s="258"/>
      <c r="I108" s="258"/>
      <c r="J108" s="258"/>
      <c r="K108" s="309"/>
      <c r="L108" s="200"/>
      <c r="M108" s="618"/>
    </row>
    <row r="109" spans="2:12" ht="15.75" thickTop="1">
      <c r="B109" s="732"/>
      <c r="C109" s="740"/>
      <c r="D109" s="164"/>
      <c r="E109" s="246"/>
      <c r="F109" s="247"/>
      <c r="G109" s="248"/>
      <c r="H109" s="248"/>
      <c r="I109" s="248"/>
      <c r="J109" s="248"/>
      <c r="K109" s="309"/>
      <c r="L109" s="200"/>
    </row>
    <row r="110" spans="2:12" ht="15">
      <c r="B110" s="732"/>
      <c r="C110" s="740"/>
      <c r="D110" s="164"/>
      <c r="E110" s="246"/>
      <c r="F110" s="247"/>
      <c r="G110" s="247"/>
      <c r="H110" s="258"/>
      <c r="I110" s="258"/>
      <c r="J110" s="258"/>
      <c r="K110" s="309"/>
      <c r="L110" s="200"/>
    </row>
    <row r="111" spans="2:12" ht="15">
      <c r="B111" s="166"/>
      <c r="C111" s="249"/>
      <c r="D111" s="164"/>
      <c r="E111" s="246"/>
      <c r="F111" s="247"/>
      <c r="G111" s="247"/>
      <c r="H111" s="258"/>
      <c r="I111" s="258"/>
      <c r="J111" s="258"/>
      <c r="K111" s="309"/>
      <c r="L111" s="200"/>
    </row>
    <row r="112" spans="2:12" ht="18" customHeight="1">
      <c r="B112" s="732"/>
      <c r="C112" s="740"/>
      <c r="D112" s="164"/>
      <c r="E112" s="246"/>
      <c r="F112" s="247"/>
      <c r="G112" s="248"/>
      <c r="H112" s="248"/>
      <c r="I112" s="248"/>
      <c r="J112" s="248"/>
      <c r="K112" s="309"/>
      <c r="L112" s="200"/>
    </row>
    <row r="113" spans="2:12" ht="18" customHeight="1">
      <c r="B113" s="732"/>
      <c r="C113" s="740"/>
      <c r="D113" s="164"/>
      <c r="E113" s="246"/>
      <c r="F113" s="247"/>
      <c r="G113" s="247"/>
      <c r="H113" s="258"/>
      <c r="I113" s="258"/>
      <c r="J113" s="258"/>
      <c r="K113" s="309"/>
      <c r="L113" s="200"/>
    </row>
    <row r="114" spans="2:12" ht="18" customHeight="1" thickBot="1">
      <c r="B114" s="167"/>
      <c r="C114" s="168"/>
      <c r="D114" s="169"/>
      <c r="E114" s="194"/>
      <c r="F114" s="195"/>
      <c r="G114" s="195"/>
      <c r="H114" s="259"/>
      <c r="I114" s="259"/>
      <c r="J114" s="259"/>
      <c r="K114" s="202"/>
      <c r="L114" s="203"/>
    </row>
    <row r="115" spans="2:12" ht="18" customHeight="1">
      <c r="B115" s="14"/>
      <c r="C115" s="43" t="s">
        <v>7</v>
      </c>
      <c r="D115" s="14"/>
      <c r="E115" s="250">
        <f>SUM(E96:E114)</f>
        <v>256000</v>
      </c>
      <c r="F115" s="251">
        <f>SUM(F96:F114)</f>
        <v>144320.82</v>
      </c>
      <c r="G115" s="547">
        <f>SUM(G96:G114)</f>
        <v>111679.18</v>
      </c>
      <c r="H115" s="262">
        <f>SUM(H96:H114)</f>
        <v>0</v>
      </c>
      <c r="I115" s="262">
        <f>SUM(I96:I114)</f>
        <v>0</v>
      </c>
      <c r="J115" s="263">
        <v>0</v>
      </c>
      <c r="K115" s="14"/>
      <c r="L115" s="14"/>
    </row>
    <row r="116" spans="2:12" ht="18" customHeight="1">
      <c r="B116" s="14"/>
      <c r="C116" s="43" t="s">
        <v>8</v>
      </c>
      <c r="D116" s="14"/>
      <c r="E116" s="252">
        <f>SUM(E96:E114)</f>
        <v>256000</v>
      </c>
      <c r="F116" s="253">
        <f>SUM(F96:F114)</f>
        <v>144320.82</v>
      </c>
      <c r="G116" s="548">
        <f>SUM(G96:G114)</f>
        <v>111679.18</v>
      </c>
      <c r="H116" s="264">
        <f>SUM(H96:H114)</f>
        <v>0</v>
      </c>
      <c r="I116" s="264">
        <f>SUM(I96:I114)</f>
        <v>0</v>
      </c>
      <c r="J116" s="265">
        <v>0</v>
      </c>
      <c r="K116" s="14"/>
      <c r="L116" s="14"/>
    </row>
    <row r="117" spans="2:12" ht="18" customHeight="1" thickBot="1">
      <c r="B117" s="14"/>
      <c r="C117" s="43" t="s">
        <v>9</v>
      </c>
      <c r="D117" s="14"/>
      <c r="E117" s="485">
        <f>SUM(E115)</f>
        <v>256000</v>
      </c>
      <c r="F117" s="486">
        <f>SUM(F115)</f>
        <v>144320.82</v>
      </c>
      <c r="G117" s="549">
        <f>SUM(G115)</f>
        <v>111679.18</v>
      </c>
      <c r="H117" s="487">
        <f>SUM(H115)</f>
        <v>0</v>
      </c>
      <c r="I117" s="487">
        <f>SUM(I115)</f>
        <v>0</v>
      </c>
      <c r="J117" s="488">
        <v>0</v>
      </c>
      <c r="K117" s="14"/>
      <c r="L117" s="14"/>
    </row>
    <row r="118" spans="2:12" ht="18" customHeight="1">
      <c r="B118" s="14"/>
      <c r="C118" s="43"/>
      <c r="D118" s="14"/>
      <c r="E118" s="266"/>
      <c r="F118" s="266"/>
      <c r="G118" s="267"/>
      <c r="H118" s="267"/>
      <c r="I118" s="267"/>
      <c r="J118" s="418"/>
      <c r="K118" s="14"/>
      <c r="L118" s="14"/>
    </row>
    <row r="119" spans="2:12" ht="18" customHeight="1">
      <c r="B119" s="11"/>
      <c r="C119" s="42"/>
      <c r="D119" s="11"/>
      <c r="E119" s="162"/>
      <c r="F119" s="162"/>
      <c r="G119" s="162"/>
      <c r="H119" s="162"/>
      <c r="I119" s="162"/>
      <c r="J119" s="162"/>
      <c r="K119" s="11"/>
      <c r="L119" s="11"/>
    </row>
    <row r="120" spans="2:12" ht="18" customHeight="1">
      <c r="B120" s="726" t="s">
        <v>10</v>
      </c>
      <c r="C120" s="726"/>
      <c r="D120" s="726"/>
      <c r="E120" s="726"/>
      <c r="F120" s="162"/>
      <c r="G120" s="726" t="s">
        <v>23</v>
      </c>
      <c r="H120" s="726"/>
      <c r="I120" s="726"/>
      <c r="J120" s="726"/>
      <c r="K120" s="726"/>
      <c r="L120" s="726"/>
    </row>
    <row r="121" spans="2:12" ht="15" customHeight="1">
      <c r="B121" s="726" t="s">
        <v>118</v>
      </c>
      <c r="C121" s="726"/>
      <c r="D121" s="726"/>
      <c r="E121" s="726"/>
      <c r="F121" s="163"/>
      <c r="G121" s="726" t="s">
        <v>119</v>
      </c>
      <c r="H121" s="726"/>
      <c r="I121" s="726"/>
      <c r="J121" s="726"/>
      <c r="K121" s="726"/>
      <c r="L121" s="726"/>
    </row>
    <row r="122" ht="20.25" customHeight="1"/>
    <row r="123" ht="20.25" customHeight="1"/>
    <row r="124" ht="20.25" customHeight="1"/>
    <row r="125" ht="15" customHeight="1"/>
    <row r="127" ht="15" customHeight="1"/>
    <row r="129" ht="15" customHeight="1"/>
    <row r="130" ht="17.25" customHeight="1"/>
    <row r="131" ht="15" customHeight="1"/>
    <row r="133" ht="15" customHeight="1"/>
    <row r="134" ht="15" customHeight="1"/>
    <row r="136" ht="33.75" customHeight="1"/>
    <row r="149" ht="15" customHeight="1"/>
    <row r="160" ht="21.75" customHeight="1"/>
    <row r="164" ht="21" customHeight="1"/>
    <row r="166" ht="20.25" customHeight="1"/>
    <row r="183" ht="15.75" customHeight="1"/>
    <row r="192" ht="16.5" customHeight="1"/>
    <row r="195" ht="16.5" customHeight="1"/>
    <row r="198" ht="16.5" customHeight="1"/>
    <row r="213" ht="18.75" customHeight="1"/>
  </sheetData>
  <sheetProtection/>
  <mergeCells count="64">
    <mergeCell ref="I56:I57"/>
    <mergeCell ref="B60:B63"/>
    <mergeCell ref="B64:B65"/>
    <mergeCell ref="C64:C65"/>
    <mergeCell ref="C60:C63"/>
    <mergeCell ref="B87:L87"/>
    <mergeCell ref="I10:I11"/>
    <mergeCell ref="J10:J11"/>
    <mergeCell ref="G80:L80"/>
    <mergeCell ref="K55:L55"/>
    <mergeCell ref="B120:E120"/>
    <mergeCell ref="G120:L120"/>
    <mergeCell ref="K93:L93"/>
    <mergeCell ref="B85:L85"/>
    <mergeCell ref="B86:L86"/>
    <mergeCell ref="H94:H95"/>
    <mergeCell ref="B112:B113"/>
    <mergeCell ref="C112:C113"/>
    <mergeCell ref="B100:B101"/>
    <mergeCell ref="B104:B105"/>
    <mergeCell ref="C104:C105"/>
    <mergeCell ref="G10:G11"/>
    <mergeCell ref="G94:G95"/>
    <mergeCell ref="B47:L47"/>
    <mergeCell ref="B48:L48"/>
    <mergeCell ref="B49:L49"/>
    <mergeCell ref="K53:L54"/>
    <mergeCell ref="E54:J54"/>
    <mergeCell ref="B121:E121"/>
    <mergeCell ref="G121:L121"/>
    <mergeCell ref="B96:D96"/>
    <mergeCell ref="B98:B99"/>
    <mergeCell ref="C98:C99"/>
    <mergeCell ref="H56:H57"/>
    <mergeCell ref="C100:C101"/>
    <mergeCell ref="B102:B103"/>
    <mergeCell ref="C102:C103"/>
    <mergeCell ref="K91:L92"/>
    <mergeCell ref="E92:J92"/>
    <mergeCell ref="B80:E80"/>
    <mergeCell ref="B79:E79"/>
    <mergeCell ref="G79:L79"/>
    <mergeCell ref="I94:I95"/>
    <mergeCell ref="J94:J95"/>
    <mergeCell ref="B109:B110"/>
    <mergeCell ref="C109:C110"/>
    <mergeCell ref="B39:E39"/>
    <mergeCell ref="G38:L38"/>
    <mergeCell ref="G39:L39"/>
    <mergeCell ref="E8:J8"/>
    <mergeCell ref="B18:B19"/>
    <mergeCell ref="C18:C19"/>
    <mergeCell ref="G56:G57"/>
    <mergeCell ref="J56:J57"/>
    <mergeCell ref="B1:L1"/>
    <mergeCell ref="B38:E38"/>
    <mergeCell ref="B2:L2"/>
    <mergeCell ref="B3:L3"/>
    <mergeCell ref="K9:L9"/>
    <mergeCell ref="B12:D12"/>
    <mergeCell ref="B14:B15"/>
    <mergeCell ref="H10:H11"/>
    <mergeCell ref="C14:C15"/>
    <mergeCell ref="K7:L8"/>
  </mergeCells>
  <printOptions/>
  <pageMargins left="0.7" right="0.7" top="0.75" bottom="0.75" header="0.3" footer="0.3"/>
  <pageSetup fitToHeight="0" fitToWidth="1" horizontalDpi="300" verticalDpi="300" orientation="landscape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CY251"/>
  <sheetViews>
    <sheetView zoomScalePageLayoutView="0" workbookViewId="0" topLeftCell="A235">
      <selection activeCell="N241" sqref="N241"/>
    </sheetView>
  </sheetViews>
  <sheetFormatPr defaultColWidth="11.421875" defaultRowHeight="15"/>
  <cols>
    <col min="9" max="9" width="11.421875" style="313" customWidth="1"/>
    <col min="13" max="13" width="24.00390625" style="0" customWidth="1"/>
    <col min="19" max="19" width="12.57421875" style="0" bestFit="1" customWidth="1"/>
    <col min="28" max="28" width="14.8515625" style="0" customWidth="1"/>
    <col min="30" max="30" width="12.7109375" style="0" customWidth="1"/>
    <col min="31" max="31" width="14.421875" style="0" customWidth="1"/>
    <col min="33" max="33" width="15.28125" style="0" customWidth="1"/>
    <col min="35" max="35" width="14.8515625" style="0" customWidth="1"/>
  </cols>
  <sheetData>
    <row r="1" spans="2:33" ht="15.75">
      <c r="B1" s="900" t="s">
        <v>349</v>
      </c>
      <c r="C1" s="900"/>
      <c r="D1" s="900"/>
      <c r="E1" s="900"/>
      <c r="F1" s="900"/>
      <c r="G1" s="900"/>
      <c r="H1" s="900"/>
      <c r="I1" s="900"/>
      <c r="J1" s="900"/>
      <c r="K1" s="900"/>
      <c r="L1" s="900"/>
      <c r="M1" s="900"/>
      <c r="N1" s="320"/>
      <c r="O1" s="320"/>
      <c r="P1" s="320"/>
      <c r="Q1" s="320"/>
      <c r="R1" s="420"/>
      <c r="S1" s="420"/>
      <c r="T1" s="320"/>
      <c r="AE1" s="320"/>
      <c r="AF1" s="320"/>
      <c r="AG1" s="320"/>
    </row>
    <row r="2" spans="2:33" ht="15">
      <c r="B2" s="901" t="s">
        <v>350</v>
      </c>
      <c r="C2" s="901"/>
      <c r="D2" s="901"/>
      <c r="E2" s="901"/>
      <c r="F2" s="901"/>
      <c r="G2" s="901"/>
      <c r="H2" s="901"/>
      <c r="I2" s="901"/>
      <c r="J2" s="901"/>
      <c r="K2" s="901"/>
      <c r="L2" s="901"/>
      <c r="M2" s="901"/>
      <c r="N2" s="311"/>
      <c r="O2" s="311"/>
      <c r="P2" s="318"/>
      <c r="Q2" s="318"/>
      <c r="R2" s="421"/>
      <c r="S2" s="421"/>
      <c r="T2" s="318"/>
      <c r="AE2" s="311"/>
      <c r="AF2" s="311"/>
      <c r="AG2" s="311"/>
    </row>
    <row r="3" spans="2:33" ht="18.75">
      <c r="B3" s="902" t="s">
        <v>351</v>
      </c>
      <c r="C3" s="902"/>
      <c r="D3" s="902"/>
      <c r="E3" s="902"/>
      <c r="F3" s="902"/>
      <c r="G3" s="902"/>
      <c r="H3" s="902"/>
      <c r="I3" s="902"/>
      <c r="J3" s="902"/>
      <c r="K3" s="902"/>
      <c r="L3" s="902"/>
      <c r="M3" s="902"/>
      <c r="N3" s="321"/>
      <c r="O3" s="321"/>
      <c r="P3" s="321"/>
      <c r="Q3" s="321"/>
      <c r="R3" s="422"/>
      <c r="S3" s="422"/>
      <c r="T3" s="321"/>
      <c r="AE3" s="321"/>
      <c r="AF3" s="321"/>
      <c r="AG3" s="321"/>
    </row>
    <row r="4" spans="3:33" ht="21.75" thickBot="1">
      <c r="C4" s="907" t="s">
        <v>343</v>
      </c>
      <c r="D4" s="907"/>
      <c r="E4" s="907"/>
      <c r="F4" s="907"/>
      <c r="G4" s="907"/>
      <c r="H4" s="907"/>
      <c r="I4" s="907"/>
      <c r="J4" s="907"/>
      <c r="K4" s="907"/>
      <c r="L4" s="907"/>
      <c r="M4" s="907"/>
      <c r="N4" s="322"/>
      <c r="O4" s="322"/>
      <c r="P4" s="322"/>
      <c r="Q4" s="322"/>
      <c r="R4" s="322"/>
      <c r="S4" s="322"/>
      <c r="T4" s="322"/>
      <c r="AE4" s="322"/>
      <c r="AF4" s="322"/>
      <c r="AG4" s="322"/>
    </row>
    <row r="5" spans="2:35" ht="15.75" thickBot="1">
      <c r="B5" s="312" t="s">
        <v>344</v>
      </c>
      <c r="C5" s="868" t="s">
        <v>339</v>
      </c>
      <c r="D5" s="908"/>
      <c r="E5" s="908"/>
      <c r="F5" s="908"/>
      <c r="G5" s="908"/>
      <c r="H5" s="869"/>
      <c r="I5" s="868" t="s">
        <v>340</v>
      </c>
      <c r="J5" s="869"/>
      <c r="K5" s="868" t="s">
        <v>341</v>
      </c>
      <c r="L5" s="869"/>
      <c r="M5" s="473" t="s">
        <v>342</v>
      </c>
      <c r="N5" s="323" t="s">
        <v>357</v>
      </c>
      <c r="O5" s="312" t="s">
        <v>385</v>
      </c>
      <c r="P5" s="310" t="s">
        <v>386</v>
      </c>
      <c r="Q5" s="310" t="s">
        <v>387</v>
      </c>
      <c r="R5" s="419" t="s">
        <v>389</v>
      </c>
      <c r="S5" s="419" t="s">
        <v>16</v>
      </c>
      <c r="T5" s="310" t="s">
        <v>388</v>
      </c>
      <c r="U5" s="868" t="s">
        <v>362</v>
      </c>
      <c r="V5" s="869"/>
      <c r="W5" s="868" t="s">
        <v>363</v>
      </c>
      <c r="X5" s="869"/>
      <c r="Y5" s="868" t="s">
        <v>355</v>
      </c>
      <c r="Z5" s="869"/>
      <c r="AA5" s="868" t="s">
        <v>356</v>
      </c>
      <c r="AB5" s="869"/>
      <c r="AC5" s="868" t="s">
        <v>360</v>
      </c>
      <c r="AD5" s="869"/>
      <c r="AE5" s="312" t="s">
        <v>361</v>
      </c>
      <c r="AF5" s="312" t="s">
        <v>358</v>
      </c>
      <c r="AG5" s="323" t="s">
        <v>359</v>
      </c>
      <c r="AH5" s="868" t="s">
        <v>365</v>
      </c>
      <c r="AI5" s="869"/>
    </row>
    <row r="6" spans="2:35" ht="15" customHeight="1">
      <c r="B6" s="931" t="s">
        <v>121</v>
      </c>
      <c r="C6" s="930" t="s">
        <v>122</v>
      </c>
      <c r="D6" s="930"/>
      <c r="E6" s="930"/>
      <c r="F6" s="930"/>
      <c r="G6" s="930"/>
      <c r="H6" s="930"/>
      <c r="I6" s="932" t="s">
        <v>18</v>
      </c>
      <c r="J6" s="932"/>
      <c r="K6" s="932" t="s">
        <v>18</v>
      </c>
      <c r="L6" s="932"/>
      <c r="M6" s="922">
        <v>6402812.2</v>
      </c>
      <c r="N6" s="760"/>
      <c r="O6" s="759"/>
      <c r="P6" s="759"/>
      <c r="Q6" s="759"/>
      <c r="R6" s="759"/>
      <c r="S6" s="759"/>
      <c r="T6" s="759"/>
      <c r="U6" s="870"/>
      <c r="V6" s="871"/>
      <c r="W6" s="870"/>
      <c r="X6" s="871"/>
      <c r="Y6" s="870"/>
      <c r="Z6" s="871"/>
      <c r="AA6" s="870"/>
      <c r="AB6" s="871"/>
      <c r="AC6" s="870"/>
      <c r="AD6" s="871"/>
      <c r="AE6" s="760"/>
      <c r="AF6" s="760"/>
      <c r="AG6" s="760"/>
      <c r="AH6" s="923"/>
      <c r="AI6" s="924"/>
    </row>
    <row r="7" spans="2:35" ht="15">
      <c r="B7" s="808"/>
      <c r="C7" s="798"/>
      <c r="D7" s="798"/>
      <c r="E7" s="798"/>
      <c r="F7" s="798"/>
      <c r="G7" s="798"/>
      <c r="H7" s="798"/>
      <c r="I7" s="799"/>
      <c r="J7" s="799"/>
      <c r="K7" s="799"/>
      <c r="L7" s="799"/>
      <c r="M7" s="800"/>
      <c r="N7" s="769"/>
      <c r="O7" s="796"/>
      <c r="P7" s="796"/>
      <c r="Q7" s="796"/>
      <c r="R7" s="796"/>
      <c r="S7" s="796"/>
      <c r="T7" s="796"/>
      <c r="U7" s="804"/>
      <c r="V7" s="805"/>
      <c r="W7" s="804"/>
      <c r="X7" s="805"/>
      <c r="Y7" s="804"/>
      <c r="Z7" s="805"/>
      <c r="AA7" s="804"/>
      <c r="AB7" s="805"/>
      <c r="AC7" s="804"/>
      <c r="AD7" s="805"/>
      <c r="AE7" s="769"/>
      <c r="AF7" s="769"/>
      <c r="AG7" s="769"/>
      <c r="AH7" s="841"/>
      <c r="AI7" s="842"/>
    </row>
    <row r="8" spans="2:35" ht="15" customHeight="1">
      <c r="B8" s="808" t="s">
        <v>123</v>
      </c>
      <c r="C8" s="798" t="s">
        <v>124</v>
      </c>
      <c r="D8" s="798"/>
      <c r="E8" s="798"/>
      <c r="F8" s="798"/>
      <c r="G8" s="798"/>
      <c r="H8" s="798"/>
      <c r="I8" s="799" t="s">
        <v>17</v>
      </c>
      <c r="J8" s="799"/>
      <c r="K8" s="799" t="s">
        <v>17</v>
      </c>
      <c r="L8" s="799"/>
      <c r="M8" s="800">
        <v>2116887.15</v>
      </c>
      <c r="N8" s="768"/>
      <c r="O8" s="757"/>
      <c r="P8" s="757"/>
      <c r="Q8" s="757"/>
      <c r="R8" s="757"/>
      <c r="S8" s="757"/>
      <c r="T8" s="757"/>
      <c r="U8" s="804"/>
      <c r="V8" s="805"/>
      <c r="W8" s="804"/>
      <c r="X8" s="805"/>
      <c r="Y8" s="804"/>
      <c r="Z8" s="805"/>
      <c r="AA8" s="804"/>
      <c r="AB8" s="805"/>
      <c r="AC8" s="804"/>
      <c r="AD8" s="805"/>
      <c r="AE8" s="768"/>
      <c r="AF8" s="768"/>
      <c r="AG8" s="768"/>
      <c r="AH8" s="841"/>
      <c r="AI8" s="842"/>
    </row>
    <row r="9" spans="2:35" ht="15">
      <c r="B9" s="808"/>
      <c r="C9" s="798"/>
      <c r="D9" s="798"/>
      <c r="E9" s="798"/>
      <c r="F9" s="798"/>
      <c r="G9" s="798"/>
      <c r="H9" s="798"/>
      <c r="I9" s="799"/>
      <c r="J9" s="799"/>
      <c r="K9" s="799"/>
      <c r="L9" s="799"/>
      <c r="M9" s="800"/>
      <c r="N9" s="769"/>
      <c r="O9" s="796"/>
      <c r="P9" s="796"/>
      <c r="Q9" s="796"/>
      <c r="R9" s="796"/>
      <c r="S9" s="796"/>
      <c r="T9" s="796"/>
      <c r="U9" s="804"/>
      <c r="V9" s="805"/>
      <c r="W9" s="804"/>
      <c r="X9" s="805"/>
      <c r="Y9" s="804"/>
      <c r="Z9" s="805"/>
      <c r="AA9" s="804"/>
      <c r="AB9" s="805"/>
      <c r="AC9" s="804"/>
      <c r="AD9" s="805"/>
      <c r="AE9" s="769"/>
      <c r="AF9" s="769"/>
      <c r="AG9" s="769"/>
      <c r="AH9" s="841"/>
      <c r="AI9" s="842"/>
    </row>
    <row r="10" spans="2:35" ht="15" customHeight="1">
      <c r="B10" s="808" t="s">
        <v>126</v>
      </c>
      <c r="C10" s="798" t="s">
        <v>127</v>
      </c>
      <c r="D10" s="798"/>
      <c r="E10" s="798"/>
      <c r="F10" s="798"/>
      <c r="G10" s="798"/>
      <c r="H10" s="798"/>
      <c r="I10" s="799" t="s">
        <v>80</v>
      </c>
      <c r="J10" s="799"/>
      <c r="K10" s="799" t="s">
        <v>80</v>
      </c>
      <c r="L10" s="799"/>
      <c r="M10" s="800">
        <v>8072623.52</v>
      </c>
      <c r="N10" s="768"/>
      <c r="O10" s="757"/>
      <c r="P10" s="757"/>
      <c r="Q10" s="757"/>
      <c r="R10" s="757"/>
      <c r="S10" s="757"/>
      <c r="T10" s="757"/>
      <c r="U10" s="804"/>
      <c r="V10" s="805"/>
      <c r="W10" s="804"/>
      <c r="X10" s="805"/>
      <c r="Y10" s="804"/>
      <c r="Z10" s="805"/>
      <c r="AA10" s="804"/>
      <c r="AB10" s="805"/>
      <c r="AC10" s="804"/>
      <c r="AD10" s="805"/>
      <c r="AE10" s="768"/>
      <c r="AF10" s="768"/>
      <c r="AG10" s="768"/>
      <c r="AH10" s="841"/>
      <c r="AI10" s="842"/>
    </row>
    <row r="11" spans="2:35" ht="15">
      <c r="B11" s="808"/>
      <c r="C11" s="798"/>
      <c r="D11" s="798"/>
      <c r="E11" s="798"/>
      <c r="F11" s="798"/>
      <c r="G11" s="798"/>
      <c r="H11" s="798"/>
      <c r="I11" s="799"/>
      <c r="J11" s="799"/>
      <c r="K11" s="799"/>
      <c r="L11" s="799"/>
      <c r="M11" s="800"/>
      <c r="N11" s="769"/>
      <c r="O11" s="796"/>
      <c r="P11" s="796"/>
      <c r="Q11" s="796"/>
      <c r="R11" s="796"/>
      <c r="S11" s="796"/>
      <c r="T11" s="796"/>
      <c r="U11" s="804"/>
      <c r="V11" s="805"/>
      <c r="W11" s="804"/>
      <c r="X11" s="805"/>
      <c r="Y11" s="804"/>
      <c r="Z11" s="805"/>
      <c r="AA11" s="804"/>
      <c r="AB11" s="805"/>
      <c r="AC11" s="804"/>
      <c r="AD11" s="805"/>
      <c r="AE11" s="769"/>
      <c r="AF11" s="769"/>
      <c r="AG11" s="769"/>
      <c r="AH11" s="841"/>
      <c r="AI11" s="842"/>
    </row>
    <row r="12" spans="2:35" ht="15" customHeight="1">
      <c r="B12" s="808" t="s">
        <v>128</v>
      </c>
      <c r="C12" s="798" t="s">
        <v>129</v>
      </c>
      <c r="D12" s="798"/>
      <c r="E12" s="798"/>
      <c r="F12" s="798"/>
      <c r="G12" s="798"/>
      <c r="H12" s="798"/>
      <c r="I12" s="799" t="s">
        <v>83</v>
      </c>
      <c r="J12" s="799"/>
      <c r="K12" s="799" t="s">
        <v>183</v>
      </c>
      <c r="L12" s="799"/>
      <c r="M12" s="800">
        <v>12329176.99</v>
      </c>
      <c r="N12" s="768"/>
      <c r="O12" s="757"/>
      <c r="P12" s="757"/>
      <c r="Q12" s="757"/>
      <c r="R12" s="757"/>
      <c r="S12" s="757"/>
      <c r="T12" s="757"/>
      <c r="U12" s="804"/>
      <c r="V12" s="805"/>
      <c r="W12" s="804"/>
      <c r="X12" s="805"/>
      <c r="Y12" s="804"/>
      <c r="Z12" s="805"/>
      <c r="AA12" s="804"/>
      <c r="AB12" s="805"/>
      <c r="AC12" s="804"/>
      <c r="AD12" s="805"/>
      <c r="AE12" s="768"/>
      <c r="AF12" s="768"/>
      <c r="AG12" s="768"/>
      <c r="AH12" s="841"/>
      <c r="AI12" s="842"/>
    </row>
    <row r="13" spans="2:35" ht="15">
      <c r="B13" s="808"/>
      <c r="C13" s="798"/>
      <c r="D13" s="798"/>
      <c r="E13" s="798"/>
      <c r="F13" s="798"/>
      <c r="G13" s="798"/>
      <c r="H13" s="798"/>
      <c r="I13" s="799"/>
      <c r="J13" s="799"/>
      <c r="K13" s="799"/>
      <c r="L13" s="799"/>
      <c r="M13" s="800"/>
      <c r="N13" s="769"/>
      <c r="O13" s="796"/>
      <c r="P13" s="796"/>
      <c r="Q13" s="796"/>
      <c r="R13" s="796"/>
      <c r="S13" s="796"/>
      <c r="T13" s="796"/>
      <c r="U13" s="804"/>
      <c r="V13" s="805"/>
      <c r="W13" s="804"/>
      <c r="X13" s="805"/>
      <c r="Y13" s="804"/>
      <c r="Z13" s="805"/>
      <c r="AA13" s="804"/>
      <c r="AB13" s="805"/>
      <c r="AC13" s="804"/>
      <c r="AD13" s="805"/>
      <c r="AE13" s="769"/>
      <c r="AF13" s="769"/>
      <c r="AG13" s="769"/>
      <c r="AH13" s="841"/>
      <c r="AI13" s="842"/>
    </row>
    <row r="14" spans="2:35" ht="15" customHeight="1">
      <c r="B14" s="808" t="s">
        <v>130</v>
      </c>
      <c r="C14" s="798" t="s">
        <v>131</v>
      </c>
      <c r="D14" s="798"/>
      <c r="E14" s="798"/>
      <c r="F14" s="798"/>
      <c r="G14" s="798"/>
      <c r="H14" s="798"/>
      <c r="I14" s="799" t="s">
        <v>132</v>
      </c>
      <c r="J14" s="799"/>
      <c r="K14" s="799" t="s">
        <v>346</v>
      </c>
      <c r="L14" s="799"/>
      <c r="M14" s="800">
        <v>2198784.45</v>
      </c>
      <c r="N14" s="768"/>
      <c r="O14" s="757"/>
      <c r="P14" s="757"/>
      <c r="Q14" s="757"/>
      <c r="R14" s="757"/>
      <c r="S14" s="757"/>
      <c r="T14" s="757"/>
      <c r="U14" s="804"/>
      <c r="V14" s="805"/>
      <c r="W14" s="804"/>
      <c r="X14" s="805"/>
      <c r="Y14" s="804"/>
      <c r="Z14" s="805"/>
      <c r="AA14" s="804"/>
      <c r="AB14" s="805"/>
      <c r="AC14" s="804"/>
      <c r="AD14" s="805"/>
      <c r="AE14" s="768"/>
      <c r="AF14" s="768"/>
      <c r="AG14" s="768"/>
      <c r="AH14" s="841"/>
      <c r="AI14" s="842"/>
    </row>
    <row r="15" spans="2:35" ht="15">
      <c r="B15" s="808"/>
      <c r="C15" s="798"/>
      <c r="D15" s="798"/>
      <c r="E15" s="798"/>
      <c r="F15" s="798"/>
      <c r="G15" s="798"/>
      <c r="H15" s="798"/>
      <c r="I15" s="799"/>
      <c r="J15" s="799"/>
      <c r="K15" s="799"/>
      <c r="L15" s="799"/>
      <c r="M15" s="800"/>
      <c r="N15" s="769"/>
      <c r="O15" s="796"/>
      <c r="P15" s="796"/>
      <c r="Q15" s="796"/>
      <c r="R15" s="796"/>
      <c r="S15" s="796"/>
      <c r="T15" s="796"/>
      <c r="U15" s="804"/>
      <c r="V15" s="805"/>
      <c r="W15" s="804"/>
      <c r="X15" s="805"/>
      <c r="Y15" s="804"/>
      <c r="Z15" s="805"/>
      <c r="AA15" s="804"/>
      <c r="AB15" s="805"/>
      <c r="AC15" s="804"/>
      <c r="AD15" s="805"/>
      <c r="AE15" s="769"/>
      <c r="AF15" s="769"/>
      <c r="AG15" s="769"/>
      <c r="AH15" s="841"/>
      <c r="AI15" s="842"/>
    </row>
    <row r="16" spans="2:35" ht="15" customHeight="1">
      <c r="B16" s="808" t="s">
        <v>133</v>
      </c>
      <c r="C16" s="798" t="s">
        <v>134</v>
      </c>
      <c r="D16" s="798"/>
      <c r="E16" s="798"/>
      <c r="F16" s="798"/>
      <c r="G16" s="798"/>
      <c r="H16" s="798"/>
      <c r="I16" s="799" t="s">
        <v>135</v>
      </c>
      <c r="J16" s="799"/>
      <c r="K16" s="799" t="s">
        <v>79</v>
      </c>
      <c r="L16" s="799"/>
      <c r="M16" s="800">
        <v>3024739.93</v>
      </c>
      <c r="N16" s="768"/>
      <c r="O16" s="757"/>
      <c r="P16" s="757"/>
      <c r="Q16" s="757"/>
      <c r="R16" s="757"/>
      <c r="S16" s="757"/>
      <c r="T16" s="757"/>
      <c r="U16" s="804"/>
      <c r="V16" s="805"/>
      <c r="W16" s="804"/>
      <c r="X16" s="805"/>
      <c r="Y16" s="804"/>
      <c r="Z16" s="805"/>
      <c r="AA16" s="804"/>
      <c r="AB16" s="805"/>
      <c r="AC16" s="804"/>
      <c r="AD16" s="805"/>
      <c r="AE16" s="768"/>
      <c r="AF16" s="768"/>
      <c r="AG16" s="768"/>
      <c r="AH16" s="841"/>
      <c r="AI16" s="842"/>
    </row>
    <row r="17" spans="2:35" ht="15">
      <c r="B17" s="808"/>
      <c r="C17" s="798"/>
      <c r="D17" s="798"/>
      <c r="E17" s="798"/>
      <c r="F17" s="798"/>
      <c r="G17" s="798"/>
      <c r="H17" s="798"/>
      <c r="I17" s="799"/>
      <c r="J17" s="799"/>
      <c r="K17" s="799"/>
      <c r="L17" s="799"/>
      <c r="M17" s="800"/>
      <c r="N17" s="769"/>
      <c r="O17" s="796"/>
      <c r="P17" s="796"/>
      <c r="Q17" s="796"/>
      <c r="R17" s="796"/>
      <c r="S17" s="796"/>
      <c r="T17" s="796"/>
      <c r="U17" s="804"/>
      <c r="V17" s="805"/>
      <c r="W17" s="804"/>
      <c r="X17" s="805"/>
      <c r="Y17" s="804"/>
      <c r="Z17" s="805"/>
      <c r="AA17" s="804"/>
      <c r="AB17" s="805"/>
      <c r="AC17" s="804"/>
      <c r="AD17" s="805"/>
      <c r="AE17" s="769"/>
      <c r="AF17" s="769"/>
      <c r="AG17" s="769"/>
      <c r="AH17" s="841"/>
      <c r="AI17" s="842"/>
    </row>
    <row r="18" spans="2:35" ht="15" customHeight="1">
      <c r="B18" s="808" t="s">
        <v>136</v>
      </c>
      <c r="C18" s="798" t="s">
        <v>137</v>
      </c>
      <c r="D18" s="798"/>
      <c r="E18" s="798"/>
      <c r="F18" s="798"/>
      <c r="G18" s="798"/>
      <c r="H18" s="798"/>
      <c r="I18" s="799" t="s">
        <v>62</v>
      </c>
      <c r="J18" s="799"/>
      <c r="K18" s="799" t="s">
        <v>62</v>
      </c>
      <c r="L18" s="799"/>
      <c r="M18" s="800">
        <v>251606.75999999978</v>
      </c>
      <c r="N18" s="768"/>
      <c r="O18" s="757"/>
      <c r="P18" s="757"/>
      <c r="Q18" s="757"/>
      <c r="R18" s="757"/>
      <c r="S18" s="757"/>
      <c r="T18" s="757"/>
      <c r="U18" s="804"/>
      <c r="V18" s="805"/>
      <c r="W18" s="804"/>
      <c r="X18" s="805"/>
      <c r="Y18" s="804"/>
      <c r="Z18" s="805"/>
      <c r="AA18" s="804"/>
      <c r="AB18" s="805"/>
      <c r="AC18" s="804"/>
      <c r="AD18" s="805"/>
      <c r="AE18" s="768"/>
      <c r="AF18" s="768"/>
      <c r="AG18" s="768"/>
      <c r="AH18" s="841"/>
      <c r="AI18" s="842"/>
    </row>
    <row r="19" spans="2:35" ht="15">
      <c r="B19" s="808"/>
      <c r="C19" s="798"/>
      <c r="D19" s="798"/>
      <c r="E19" s="798"/>
      <c r="F19" s="798"/>
      <c r="G19" s="798"/>
      <c r="H19" s="798"/>
      <c r="I19" s="799"/>
      <c r="J19" s="799"/>
      <c r="K19" s="799"/>
      <c r="L19" s="799"/>
      <c r="M19" s="800"/>
      <c r="N19" s="769"/>
      <c r="O19" s="796"/>
      <c r="P19" s="796"/>
      <c r="Q19" s="796"/>
      <c r="R19" s="796"/>
      <c r="S19" s="796"/>
      <c r="T19" s="796"/>
      <c r="U19" s="804"/>
      <c r="V19" s="805"/>
      <c r="W19" s="804"/>
      <c r="X19" s="805"/>
      <c r="Y19" s="804"/>
      <c r="Z19" s="805"/>
      <c r="AA19" s="804"/>
      <c r="AB19" s="805"/>
      <c r="AC19" s="804"/>
      <c r="AD19" s="805"/>
      <c r="AE19" s="769"/>
      <c r="AF19" s="769"/>
      <c r="AG19" s="769"/>
      <c r="AH19" s="841"/>
      <c r="AI19" s="842"/>
    </row>
    <row r="20" spans="2:35" ht="15" customHeight="1">
      <c r="B20" s="897" t="s">
        <v>139</v>
      </c>
      <c r="C20" s="798" t="s">
        <v>140</v>
      </c>
      <c r="D20" s="798"/>
      <c r="E20" s="798"/>
      <c r="F20" s="798"/>
      <c r="G20" s="798"/>
      <c r="H20" s="798"/>
      <c r="I20" s="799" t="s">
        <v>141</v>
      </c>
      <c r="J20" s="799"/>
      <c r="K20" s="799" t="s">
        <v>29</v>
      </c>
      <c r="L20" s="799"/>
      <c r="M20" s="800">
        <v>2440189.83</v>
      </c>
      <c r="N20" s="768"/>
      <c r="O20" s="757"/>
      <c r="P20" s="770"/>
      <c r="Q20" s="770"/>
      <c r="R20" s="770"/>
      <c r="S20" s="770"/>
      <c r="T20" s="770"/>
      <c r="U20" s="804"/>
      <c r="V20" s="805"/>
      <c r="W20" s="804"/>
      <c r="X20" s="805"/>
      <c r="Y20" s="804"/>
      <c r="Z20" s="805"/>
      <c r="AA20" s="804"/>
      <c r="AB20" s="805"/>
      <c r="AC20" s="804"/>
      <c r="AD20" s="805"/>
      <c r="AE20" s="768"/>
      <c r="AF20" s="768"/>
      <c r="AG20" s="768"/>
      <c r="AH20" s="841"/>
      <c r="AI20" s="842"/>
    </row>
    <row r="21" spans="2:35" ht="15">
      <c r="B21" s="897"/>
      <c r="C21" s="798"/>
      <c r="D21" s="798"/>
      <c r="E21" s="798"/>
      <c r="F21" s="798"/>
      <c r="G21" s="798"/>
      <c r="H21" s="798"/>
      <c r="I21" s="799"/>
      <c r="J21" s="799"/>
      <c r="K21" s="799"/>
      <c r="L21" s="799"/>
      <c r="M21" s="800"/>
      <c r="N21" s="820"/>
      <c r="O21" s="840"/>
      <c r="P21" s="821"/>
      <c r="Q21" s="821"/>
      <c r="R21" s="821"/>
      <c r="S21" s="821"/>
      <c r="T21" s="821"/>
      <c r="U21" s="804"/>
      <c r="V21" s="805"/>
      <c r="W21" s="804"/>
      <c r="X21" s="805"/>
      <c r="Y21" s="804"/>
      <c r="Z21" s="805"/>
      <c r="AA21" s="804"/>
      <c r="AB21" s="805"/>
      <c r="AC21" s="804"/>
      <c r="AD21" s="805"/>
      <c r="AE21" s="820"/>
      <c r="AF21" s="820"/>
      <c r="AG21" s="820"/>
      <c r="AH21" s="841"/>
      <c r="AI21" s="842"/>
    </row>
    <row r="22" spans="2:35" ht="15">
      <c r="B22" s="897"/>
      <c r="C22" s="798"/>
      <c r="D22" s="798"/>
      <c r="E22" s="798"/>
      <c r="F22" s="798"/>
      <c r="G22" s="798"/>
      <c r="H22" s="798"/>
      <c r="I22" s="799"/>
      <c r="J22" s="799"/>
      <c r="K22" s="799"/>
      <c r="L22" s="799"/>
      <c r="M22" s="800"/>
      <c r="N22" s="769"/>
      <c r="O22" s="796"/>
      <c r="P22" s="771"/>
      <c r="Q22" s="771"/>
      <c r="R22" s="771"/>
      <c r="S22" s="771"/>
      <c r="T22" s="771"/>
      <c r="U22" s="804"/>
      <c r="V22" s="805"/>
      <c r="W22" s="804"/>
      <c r="X22" s="805"/>
      <c r="Y22" s="804"/>
      <c r="Z22" s="805"/>
      <c r="AA22" s="804"/>
      <c r="AB22" s="805"/>
      <c r="AC22" s="804"/>
      <c r="AD22" s="805"/>
      <c r="AE22" s="769"/>
      <c r="AF22" s="769"/>
      <c r="AG22" s="769"/>
      <c r="AH22" s="841"/>
      <c r="AI22" s="842"/>
    </row>
    <row r="23" spans="2:35" ht="15" customHeight="1">
      <c r="B23" s="897" t="s">
        <v>138</v>
      </c>
      <c r="C23" s="798" t="s">
        <v>142</v>
      </c>
      <c r="D23" s="798"/>
      <c r="E23" s="798"/>
      <c r="F23" s="798"/>
      <c r="G23" s="798"/>
      <c r="H23" s="798"/>
      <c r="I23" s="799" t="s">
        <v>143</v>
      </c>
      <c r="J23" s="799"/>
      <c r="K23" s="799" t="s">
        <v>143</v>
      </c>
      <c r="L23" s="799"/>
      <c r="M23" s="800">
        <v>2500968.69</v>
      </c>
      <c r="N23" s="768"/>
      <c r="O23" s="757"/>
      <c r="P23" s="770"/>
      <c r="Q23" s="770"/>
      <c r="R23" s="770"/>
      <c r="S23" s="770"/>
      <c r="T23" s="770"/>
      <c r="U23" s="804"/>
      <c r="V23" s="805"/>
      <c r="W23" s="804"/>
      <c r="X23" s="805"/>
      <c r="Y23" s="804"/>
      <c r="Z23" s="805"/>
      <c r="AA23" s="804"/>
      <c r="AB23" s="805"/>
      <c r="AC23" s="804"/>
      <c r="AD23" s="805"/>
      <c r="AE23" s="768"/>
      <c r="AF23" s="768"/>
      <c r="AG23" s="768"/>
      <c r="AH23" s="841"/>
      <c r="AI23" s="842"/>
    </row>
    <row r="24" spans="2:35" ht="15">
      <c r="B24" s="897"/>
      <c r="C24" s="798"/>
      <c r="D24" s="798"/>
      <c r="E24" s="798"/>
      <c r="F24" s="798"/>
      <c r="G24" s="798"/>
      <c r="H24" s="798"/>
      <c r="I24" s="799"/>
      <c r="J24" s="799"/>
      <c r="K24" s="799"/>
      <c r="L24" s="799"/>
      <c r="M24" s="800"/>
      <c r="N24" s="820"/>
      <c r="O24" s="840"/>
      <c r="P24" s="821"/>
      <c r="Q24" s="821"/>
      <c r="R24" s="821"/>
      <c r="S24" s="821"/>
      <c r="T24" s="821"/>
      <c r="U24" s="804"/>
      <c r="V24" s="805"/>
      <c r="W24" s="804"/>
      <c r="X24" s="805"/>
      <c r="Y24" s="804"/>
      <c r="Z24" s="805"/>
      <c r="AA24" s="804"/>
      <c r="AB24" s="805"/>
      <c r="AC24" s="804"/>
      <c r="AD24" s="805"/>
      <c r="AE24" s="820"/>
      <c r="AF24" s="820"/>
      <c r="AG24" s="820"/>
      <c r="AH24" s="841"/>
      <c r="AI24" s="842"/>
    </row>
    <row r="25" spans="2:35" ht="15">
      <c r="B25" s="897"/>
      <c r="C25" s="798"/>
      <c r="D25" s="798"/>
      <c r="E25" s="798"/>
      <c r="F25" s="798"/>
      <c r="G25" s="798"/>
      <c r="H25" s="798"/>
      <c r="I25" s="799"/>
      <c r="J25" s="799"/>
      <c r="K25" s="799"/>
      <c r="L25" s="799"/>
      <c r="M25" s="800"/>
      <c r="N25" s="769"/>
      <c r="O25" s="796"/>
      <c r="P25" s="771"/>
      <c r="Q25" s="771"/>
      <c r="R25" s="771"/>
      <c r="S25" s="771"/>
      <c r="T25" s="771"/>
      <c r="U25" s="804"/>
      <c r="V25" s="805"/>
      <c r="W25" s="804"/>
      <c r="X25" s="805"/>
      <c r="Y25" s="804"/>
      <c r="Z25" s="805"/>
      <c r="AA25" s="804"/>
      <c r="AB25" s="805"/>
      <c r="AC25" s="804"/>
      <c r="AD25" s="805"/>
      <c r="AE25" s="769"/>
      <c r="AF25" s="769"/>
      <c r="AG25" s="769"/>
      <c r="AH25" s="841"/>
      <c r="AI25" s="842"/>
    </row>
    <row r="26" spans="2:35" ht="15" customHeight="1">
      <c r="B26" s="897" t="s">
        <v>144</v>
      </c>
      <c r="C26" s="798" t="s">
        <v>145</v>
      </c>
      <c r="D26" s="798"/>
      <c r="E26" s="798"/>
      <c r="F26" s="798"/>
      <c r="G26" s="798"/>
      <c r="H26" s="798"/>
      <c r="I26" s="799" t="s">
        <v>146</v>
      </c>
      <c r="J26" s="799"/>
      <c r="K26" s="799" t="s">
        <v>183</v>
      </c>
      <c r="L26" s="799"/>
      <c r="M26" s="800">
        <v>3500677.17</v>
      </c>
      <c r="N26" s="768"/>
      <c r="O26" s="757"/>
      <c r="P26" s="770"/>
      <c r="Q26" s="770"/>
      <c r="R26" s="770"/>
      <c r="S26" s="770"/>
      <c r="T26" s="770"/>
      <c r="U26" s="804"/>
      <c r="V26" s="805"/>
      <c r="W26" s="804"/>
      <c r="X26" s="805"/>
      <c r="Y26" s="804"/>
      <c r="Z26" s="805"/>
      <c r="AA26" s="804"/>
      <c r="AB26" s="805"/>
      <c r="AC26" s="804"/>
      <c r="AD26" s="805"/>
      <c r="AE26" s="768"/>
      <c r="AF26" s="768"/>
      <c r="AG26" s="768"/>
      <c r="AH26" s="841"/>
      <c r="AI26" s="842"/>
    </row>
    <row r="27" spans="2:35" ht="15">
      <c r="B27" s="897"/>
      <c r="C27" s="798"/>
      <c r="D27" s="798"/>
      <c r="E27" s="798"/>
      <c r="F27" s="798"/>
      <c r="G27" s="798"/>
      <c r="H27" s="798"/>
      <c r="I27" s="799"/>
      <c r="J27" s="799"/>
      <c r="K27" s="799"/>
      <c r="L27" s="799"/>
      <c r="M27" s="800"/>
      <c r="N27" s="820"/>
      <c r="O27" s="840"/>
      <c r="P27" s="821"/>
      <c r="Q27" s="821"/>
      <c r="R27" s="821"/>
      <c r="S27" s="821"/>
      <c r="T27" s="821"/>
      <c r="U27" s="804"/>
      <c r="V27" s="805"/>
      <c r="W27" s="804"/>
      <c r="X27" s="805"/>
      <c r="Y27" s="804"/>
      <c r="Z27" s="805"/>
      <c r="AA27" s="804"/>
      <c r="AB27" s="805"/>
      <c r="AC27" s="804"/>
      <c r="AD27" s="805"/>
      <c r="AE27" s="820"/>
      <c r="AF27" s="820"/>
      <c r="AG27" s="820"/>
      <c r="AH27" s="841"/>
      <c r="AI27" s="842"/>
    </row>
    <row r="28" spans="2:35" ht="15">
      <c r="B28" s="897"/>
      <c r="C28" s="798"/>
      <c r="D28" s="798"/>
      <c r="E28" s="798"/>
      <c r="F28" s="798"/>
      <c r="G28" s="798"/>
      <c r="H28" s="798"/>
      <c r="I28" s="799"/>
      <c r="J28" s="799"/>
      <c r="K28" s="799"/>
      <c r="L28" s="799"/>
      <c r="M28" s="800"/>
      <c r="N28" s="769"/>
      <c r="O28" s="796"/>
      <c r="P28" s="771"/>
      <c r="Q28" s="771"/>
      <c r="R28" s="771"/>
      <c r="S28" s="771"/>
      <c r="T28" s="771"/>
      <c r="U28" s="804"/>
      <c r="V28" s="805"/>
      <c r="W28" s="804"/>
      <c r="X28" s="805"/>
      <c r="Y28" s="804"/>
      <c r="Z28" s="805"/>
      <c r="AA28" s="804"/>
      <c r="AB28" s="805"/>
      <c r="AC28" s="804"/>
      <c r="AD28" s="805"/>
      <c r="AE28" s="769"/>
      <c r="AF28" s="769"/>
      <c r="AG28" s="769"/>
      <c r="AH28" s="841"/>
      <c r="AI28" s="842"/>
    </row>
    <row r="29" spans="2:35" ht="15" customHeight="1">
      <c r="B29" s="897" t="s">
        <v>148</v>
      </c>
      <c r="C29" s="798" t="s">
        <v>149</v>
      </c>
      <c r="D29" s="798"/>
      <c r="E29" s="798"/>
      <c r="F29" s="798"/>
      <c r="G29" s="798"/>
      <c r="H29" s="798"/>
      <c r="I29" s="799" t="s">
        <v>59</v>
      </c>
      <c r="J29" s="799"/>
      <c r="K29" s="799" t="s">
        <v>18</v>
      </c>
      <c r="L29" s="799"/>
      <c r="M29" s="800">
        <v>676985.21</v>
      </c>
      <c r="N29" s="768"/>
      <c r="O29" s="757"/>
      <c r="P29" s="770"/>
      <c r="Q29" s="770"/>
      <c r="R29" s="770"/>
      <c r="S29" s="770"/>
      <c r="T29" s="770"/>
      <c r="U29" s="804"/>
      <c r="V29" s="805"/>
      <c r="W29" s="804"/>
      <c r="X29" s="805"/>
      <c r="Y29" s="804"/>
      <c r="Z29" s="805"/>
      <c r="AA29" s="804"/>
      <c r="AB29" s="805"/>
      <c r="AC29" s="804"/>
      <c r="AD29" s="805"/>
      <c r="AE29" s="768"/>
      <c r="AF29" s="768"/>
      <c r="AG29" s="768"/>
      <c r="AH29" s="841"/>
      <c r="AI29" s="842"/>
    </row>
    <row r="30" spans="2:35" ht="15">
      <c r="B30" s="897"/>
      <c r="C30" s="798"/>
      <c r="D30" s="798"/>
      <c r="E30" s="798"/>
      <c r="F30" s="798"/>
      <c r="G30" s="798"/>
      <c r="H30" s="798"/>
      <c r="I30" s="799"/>
      <c r="J30" s="799"/>
      <c r="K30" s="799"/>
      <c r="L30" s="799"/>
      <c r="M30" s="800"/>
      <c r="N30" s="820"/>
      <c r="O30" s="840"/>
      <c r="P30" s="821"/>
      <c r="Q30" s="821"/>
      <c r="R30" s="821"/>
      <c r="S30" s="821"/>
      <c r="T30" s="821"/>
      <c r="U30" s="804"/>
      <c r="V30" s="805"/>
      <c r="W30" s="804"/>
      <c r="X30" s="805"/>
      <c r="Y30" s="804"/>
      <c r="Z30" s="805"/>
      <c r="AA30" s="804"/>
      <c r="AB30" s="805"/>
      <c r="AC30" s="804"/>
      <c r="AD30" s="805"/>
      <c r="AE30" s="820"/>
      <c r="AF30" s="820"/>
      <c r="AG30" s="820"/>
      <c r="AH30" s="841"/>
      <c r="AI30" s="842"/>
    </row>
    <row r="31" spans="2:35" ht="15">
      <c r="B31" s="897"/>
      <c r="C31" s="798"/>
      <c r="D31" s="798"/>
      <c r="E31" s="798"/>
      <c r="F31" s="798"/>
      <c r="G31" s="798"/>
      <c r="H31" s="798"/>
      <c r="I31" s="799"/>
      <c r="J31" s="799"/>
      <c r="K31" s="799"/>
      <c r="L31" s="799"/>
      <c r="M31" s="800"/>
      <c r="N31" s="769"/>
      <c r="O31" s="796"/>
      <c r="P31" s="771"/>
      <c r="Q31" s="771"/>
      <c r="R31" s="771"/>
      <c r="S31" s="771"/>
      <c r="T31" s="771"/>
      <c r="U31" s="804"/>
      <c r="V31" s="805"/>
      <c r="W31" s="804"/>
      <c r="X31" s="805"/>
      <c r="Y31" s="804"/>
      <c r="Z31" s="805"/>
      <c r="AA31" s="804"/>
      <c r="AB31" s="805"/>
      <c r="AC31" s="804"/>
      <c r="AD31" s="805"/>
      <c r="AE31" s="769"/>
      <c r="AF31" s="769"/>
      <c r="AG31" s="769"/>
      <c r="AH31" s="841"/>
      <c r="AI31" s="842"/>
    </row>
    <row r="32" spans="2:35" ht="15" customHeight="1">
      <c r="B32" s="897" t="s">
        <v>150</v>
      </c>
      <c r="C32" s="798" t="s">
        <v>151</v>
      </c>
      <c r="D32" s="798"/>
      <c r="E32" s="798"/>
      <c r="F32" s="798"/>
      <c r="G32" s="798"/>
      <c r="H32" s="798"/>
      <c r="I32" s="799" t="s">
        <v>152</v>
      </c>
      <c r="J32" s="799"/>
      <c r="K32" s="799" t="s">
        <v>19</v>
      </c>
      <c r="L32" s="799"/>
      <c r="M32" s="800">
        <v>1149929.23</v>
      </c>
      <c r="N32" s="768"/>
      <c r="O32" s="757"/>
      <c r="P32" s="770"/>
      <c r="Q32" s="770"/>
      <c r="R32" s="770"/>
      <c r="S32" s="770"/>
      <c r="T32" s="770"/>
      <c r="U32" s="804"/>
      <c r="V32" s="805"/>
      <c r="W32" s="804"/>
      <c r="X32" s="805"/>
      <c r="Y32" s="804"/>
      <c r="Z32" s="805"/>
      <c r="AA32" s="804"/>
      <c r="AB32" s="805"/>
      <c r="AC32" s="804"/>
      <c r="AD32" s="805"/>
      <c r="AE32" s="768"/>
      <c r="AF32" s="768"/>
      <c r="AG32" s="768"/>
      <c r="AH32" s="841"/>
      <c r="AI32" s="842"/>
    </row>
    <row r="33" spans="2:35" ht="15">
      <c r="B33" s="897"/>
      <c r="C33" s="798"/>
      <c r="D33" s="798"/>
      <c r="E33" s="798"/>
      <c r="F33" s="798"/>
      <c r="G33" s="798"/>
      <c r="H33" s="798"/>
      <c r="I33" s="799"/>
      <c r="J33" s="799"/>
      <c r="K33" s="799"/>
      <c r="L33" s="799"/>
      <c r="M33" s="800"/>
      <c r="N33" s="820"/>
      <c r="O33" s="840"/>
      <c r="P33" s="821"/>
      <c r="Q33" s="821"/>
      <c r="R33" s="821"/>
      <c r="S33" s="821"/>
      <c r="T33" s="821"/>
      <c r="U33" s="804"/>
      <c r="V33" s="805"/>
      <c r="W33" s="804"/>
      <c r="X33" s="805"/>
      <c r="Y33" s="804"/>
      <c r="Z33" s="805"/>
      <c r="AA33" s="804"/>
      <c r="AB33" s="805"/>
      <c r="AC33" s="804"/>
      <c r="AD33" s="805"/>
      <c r="AE33" s="820"/>
      <c r="AF33" s="820"/>
      <c r="AG33" s="820"/>
      <c r="AH33" s="841"/>
      <c r="AI33" s="842"/>
    </row>
    <row r="34" spans="2:35" ht="15">
      <c r="B34" s="897"/>
      <c r="C34" s="798"/>
      <c r="D34" s="798"/>
      <c r="E34" s="798"/>
      <c r="F34" s="798"/>
      <c r="G34" s="798"/>
      <c r="H34" s="798"/>
      <c r="I34" s="799"/>
      <c r="J34" s="799"/>
      <c r="K34" s="799"/>
      <c r="L34" s="799"/>
      <c r="M34" s="800"/>
      <c r="N34" s="769"/>
      <c r="O34" s="796"/>
      <c r="P34" s="771"/>
      <c r="Q34" s="771"/>
      <c r="R34" s="771"/>
      <c r="S34" s="771"/>
      <c r="T34" s="771"/>
      <c r="U34" s="804"/>
      <c r="V34" s="805"/>
      <c r="W34" s="804"/>
      <c r="X34" s="805"/>
      <c r="Y34" s="804"/>
      <c r="Z34" s="805"/>
      <c r="AA34" s="804"/>
      <c r="AB34" s="805"/>
      <c r="AC34" s="804"/>
      <c r="AD34" s="805"/>
      <c r="AE34" s="769"/>
      <c r="AF34" s="769"/>
      <c r="AG34" s="769"/>
      <c r="AH34" s="841"/>
      <c r="AI34" s="842"/>
    </row>
    <row r="35" spans="2:35" ht="15" customHeight="1">
      <c r="B35" s="897" t="s">
        <v>158</v>
      </c>
      <c r="C35" s="798" t="s">
        <v>157</v>
      </c>
      <c r="D35" s="798"/>
      <c r="E35" s="798"/>
      <c r="F35" s="798"/>
      <c r="G35" s="798"/>
      <c r="H35" s="798"/>
      <c r="I35" s="799" t="s">
        <v>47</v>
      </c>
      <c r="J35" s="799"/>
      <c r="K35" s="799" t="s">
        <v>79</v>
      </c>
      <c r="L35" s="799"/>
      <c r="M35" s="800">
        <v>68510.27000000002</v>
      </c>
      <c r="N35" s="768"/>
      <c r="O35" s="757"/>
      <c r="P35" s="770"/>
      <c r="Q35" s="770"/>
      <c r="R35" s="770"/>
      <c r="S35" s="770"/>
      <c r="T35" s="770"/>
      <c r="U35" s="804"/>
      <c r="V35" s="805"/>
      <c r="W35" s="804"/>
      <c r="X35" s="805"/>
      <c r="Y35" s="804"/>
      <c r="Z35" s="805"/>
      <c r="AA35" s="804"/>
      <c r="AB35" s="805"/>
      <c r="AC35" s="804"/>
      <c r="AD35" s="805"/>
      <c r="AE35" s="768"/>
      <c r="AF35" s="768"/>
      <c r="AG35" s="768"/>
      <c r="AH35" s="841"/>
      <c r="AI35" s="842"/>
    </row>
    <row r="36" spans="2:35" ht="15">
      <c r="B36" s="897"/>
      <c r="C36" s="798"/>
      <c r="D36" s="798"/>
      <c r="E36" s="798"/>
      <c r="F36" s="798"/>
      <c r="G36" s="798"/>
      <c r="H36" s="798"/>
      <c r="I36" s="799"/>
      <c r="J36" s="799"/>
      <c r="K36" s="799"/>
      <c r="L36" s="799"/>
      <c r="M36" s="800"/>
      <c r="N36" s="820"/>
      <c r="O36" s="840"/>
      <c r="P36" s="821"/>
      <c r="Q36" s="821"/>
      <c r="R36" s="821"/>
      <c r="S36" s="821"/>
      <c r="T36" s="821"/>
      <c r="U36" s="804"/>
      <c r="V36" s="805"/>
      <c r="W36" s="804"/>
      <c r="X36" s="805"/>
      <c r="Y36" s="804"/>
      <c r="Z36" s="805"/>
      <c r="AA36" s="804"/>
      <c r="AB36" s="805"/>
      <c r="AC36" s="804"/>
      <c r="AD36" s="805"/>
      <c r="AE36" s="820"/>
      <c r="AF36" s="820"/>
      <c r="AG36" s="820"/>
      <c r="AH36" s="841"/>
      <c r="AI36" s="842"/>
    </row>
    <row r="37" spans="2:35" ht="15">
      <c r="B37" s="897"/>
      <c r="C37" s="798"/>
      <c r="D37" s="798"/>
      <c r="E37" s="798"/>
      <c r="F37" s="798"/>
      <c r="G37" s="798"/>
      <c r="H37" s="798"/>
      <c r="I37" s="799"/>
      <c r="J37" s="799"/>
      <c r="K37" s="799"/>
      <c r="L37" s="799"/>
      <c r="M37" s="800"/>
      <c r="N37" s="769"/>
      <c r="O37" s="796"/>
      <c r="P37" s="771"/>
      <c r="Q37" s="771"/>
      <c r="R37" s="771"/>
      <c r="S37" s="771"/>
      <c r="T37" s="771"/>
      <c r="U37" s="804"/>
      <c r="V37" s="805"/>
      <c r="W37" s="804"/>
      <c r="X37" s="805"/>
      <c r="Y37" s="804"/>
      <c r="Z37" s="805"/>
      <c r="AA37" s="804"/>
      <c r="AB37" s="805"/>
      <c r="AC37" s="804"/>
      <c r="AD37" s="805"/>
      <c r="AE37" s="769"/>
      <c r="AF37" s="769"/>
      <c r="AG37" s="769"/>
      <c r="AH37" s="841"/>
      <c r="AI37" s="842"/>
    </row>
    <row r="38" spans="2:35" ht="15" customHeight="1">
      <c r="B38" s="897" t="s">
        <v>345</v>
      </c>
      <c r="C38" s="798" t="s">
        <v>157</v>
      </c>
      <c r="D38" s="798"/>
      <c r="E38" s="798"/>
      <c r="F38" s="798"/>
      <c r="G38" s="798"/>
      <c r="H38" s="798"/>
      <c r="I38" s="799" t="s">
        <v>116</v>
      </c>
      <c r="J38" s="799"/>
      <c r="K38" s="799" t="s">
        <v>79</v>
      </c>
      <c r="L38" s="799"/>
      <c r="M38" s="800">
        <v>66129.03999999998</v>
      </c>
      <c r="N38" s="768"/>
      <c r="O38" s="757"/>
      <c r="P38" s="770"/>
      <c r="Q38" s="770"/>
      <c r="R38" s="770"/>
      <c r="S38" s="770"/>
      <c r="T38" s="770"/>
      <c r="U38" s="804"/>
      <c r="V38" s="805"/>
      <c r="W38" s="804"/>
      <c r="X38" s="805"/>
      <c r="Y38" s="804"/>
      <c r="Z38" s="805"/>
      <c r="AA38" s="804"/>
      <c r="AB38" s="805"/>
      <c r="AC38" s="804"/>
      <c r="AD38" s="805"/>
      <c r="AE38" s="768"/>
      <c r="AF38" s="768"/>
      <c r="AG38" s="768"/>
      <c r="AH38" s="841"/>
      <c r="AI38" s="842"/>
    </row>
    <row r="39" spans="2:35" ht="15">
      <c r="B39" s="897"/>
      <c r="C39" s="798"/>
      <c r="D39" s="798"/>
      <c r="E39" s="798"/>
      <c r="F39" s="798"/>
      <c r="G39" s="798"/>
      <c r="H39" s="798"/>
      <c r="I39" s="799"/>
      <c r="J39" s="799"/>
      <c r="K39" s="799"/>
      <c r="L39" s="799"/>
      <c r="M39" s="800"/>
      <c r="N39" s="820"/>
      <c r="O39" s="840"/>
      <c r="P39" s="821"/>
      <c r="Q39" s="821"/>
      <c r="R39" s="821"/>
      <c r="S39" s="821"/>
      <c r="T39" s="821"/>
      <c r="U39" s="804"/>
      <c r="V39" s="805"/>
      <c r="W39" s="804"/>
      <c r="X39" s="805"/>
      <c r="Y39" s="804"/>
      <c r="Z39" s="805"/>
      <c r="AA39" s="804"/>
      <c r="AB39" s="805"/>
      <c r="AC39" s="804"/>
      <c r="AD39" s="805"/>
      <c r="AE39" s="820"/>
      <c r="AF39" s="820"/>
      <c r="AG39" s="820"/>
      <c r="AH39" s="841"/>
      <c r="AI39" s="842"/>
    </row>
    <row r="40" spans="2:35" ht="15">
      <c r="B40" s="897"/>
      <c r="C40" s="798"/>
      <c r="D40" s="798"/>
      <c r="E40" s="798"/>
      <c r="F40" s="798"/>
      <c r="G40" s="798"/>
      <c r="H40" s="798"/>
      <c r="I40" s="799"/>
      <c r="J40" s="799"/>
      <c r="K40" s="799"/>
      <c r="L40" s="799"/>
      <c r="M40" s="800"/>
      <c r="N40" s="769"/>
      <c r="O40" s="796"/>
      <c r="P40" s="771"/>
      <c r="Q40" s="771"/>
      <c r="R40" s="771"/>
      <c r="S40" s="771"/>
      <c r="T40" s="771"/>
      <c r="U40" s="804"/>
      <c r="V40" s="805"/>
      <c r="W40" s="804"/>
      <c r="X40" s="805"/>
      <c r="Y40" s="804"/>
      <c r="Z40" s="805"/>
      <c r="AA40" s="804"/>
      <c r="AB40" s="805"/>
      <c r="AC40" s="804"/>
      <c r="AD40" s="805"/>
      <c r="AE40" s="769"/>
      <c r="AF40" s="769"/>
      <c r="AG40" s="769"/>
      <c r="AH40" s="841"/>
      <c r="AI40" s="842"/>
    </row>
    <row r="41" spans="2:35" ht="15">
      <c r="B41" s="843">
        <v>215</v>
      </c>
      <c r="C41" s="798"/>
      <c r="D41" s="798"/>
      <c r="E41" s="798"/>
      <c r="F41" s="798"/>
      <c r="G41" s="798"/>
      <c r="H41" s="798"/>
      <c r="I41" s="799"/>
      <c r="J41" s="799"/>
      <c r="K41" s="799"/>
      <c r="L41" s="799"/>
      <c r="M41" s="800">
        <v>0</v>
      </c>
      <c r="N41" s="768"/>
      <c r="O41" s="757"/>
      <c r="P41" s="770"/>
      <c r="Q41" s="770"/>
      <c r="R41" s="770"/>
      <c r="S41" s="770"/>
      <c r="T41" s="770"/>
      <c r="U41" s="804"/>
      <c r="V41" s="805"/>
      <c r="W41" s="804"/>
      <c r="X41" s="805"/>
      <c r="Y41" s="804"/>
      <c r="Z41" s="805"/>
      <c r="AA41" s="804"/>
      <c r="AB41" s="805"/>
      <c r="AC41" s="804"/>
      <c r="AD41" s="805"/>
      <c r="AE41" s="768"/>
      <c r="AF41" s="768"/>
      <c r="AG41" s="768"/>
      <c r="AH41" s="841"/>
      <c r="AI41" s="842"/>
    </row>
    <row r="42" spans="2:35" ht="15">
      <c r="B42" s="843"/>
      <c r="C42" s="798"/>
      <c r="D42" s="798"/>
      <c r="E42" s="798"/>
      <c r="F42" s="798"/>
      <c r="G42" s="798"/>
      <c r="H42" s="798"/>
      <c r="I42" s="799"/>
      <c r="J42" s="799"/>
      <c r="K42" s="799"/>
      <c r="L42" s="799"/>
      <c r="M42" s="800"/>
      <c r="N42" s="820"/>
      <c r="O42" s="840"/>
      <c r="P42" s="821"/>
      <c r="Q42" s="821"/>
      <c r="R42" s="821"/>
      <c r="S42" s="821"/>
      <c r="T42" s="821"/>
      <c r="U42" s="804"/>
      <c r="V42" s="805"/>
      <c r="W42" s="804"/>
      <c r="X42" s="805"/>
      <c r="Y42" s="804"/>
      <c r="Z42" s="805"/>
      <c r="AA42" s="804"/>
      <c r="AB42" s="805"/>
      <c r="AC42" s="804"/>
      <c r="AD42" s="805"/>
      <c r="AE42" s="820"/>
      <c r="AF42" s="820"/>
      <c r="AG42" s="820"/>
      <c r="AH42" s="841"/>
      <c r="AI42" s="842"/>
    </row>
    <row r="43" spans="2:35" ht="15">
      <c r="B43" s="843"/>
      <c r="C43" s="798"/>
      <c r="D43" s="798"/>
      <c r="E43" s="798"/>
      <c r="F43" s="798"/>
      <c r="G43" s="798"/>
      <c r="H43" s="798"/>
      <c r="I43" s="799"/>
      <c r="J43" s="799"/>
      <c r="K43" s="799"/>
      <c r="L43" s="799"/>
      <c r="M43" s="800"/>
      <c r="N43" s="769"/>
      <c r="O43" s="796"/>
      <c r="P43" s="771"/>
      <c r="Q43" s="771"/>
      <c r="R43" s="771"/>
      <c r="S43" s="771"/>
      <c r="T43" s="771"/>
      <c r="U43" s="804"/>
      <c r="V43" s="805"/>
      <c r="W43" s="804"/>
      <c r="X43" s="805"/>
      <c r="Y43" s="804"/>
      <c r="Z43" s="805"/>
      <c r="AA43" s="804"/>
      <c r="AB43" s="805"/>
      <c r="AC43" s="804"/>
      <c r="AD43" s="805"/>
      <c r="AE43" s="769"/>
      <c r="AF43" s="769"/>
      <c r="AG43" s="769"/>
      <c r="AH43" s="841"/>
      <c r="AI43" s="842"/>
    </row>
    <row r="44" spans="2:35" ht="15">
      <c r="B44" s="843">
        <v>216</v>
      </c>
      <c r="C44" s="798"/>
      <c r="D44" s="798"/>
      <c r="E44" s="798"/>
      <c r="F44" s="798"/>
      <c r="G44" s="798"/>
      <c r="H44" s="798"/>
      <c r="I44" s="799"/>
      <c r="J44" s="799"/>
      <c r="K44" s="799"/>
      <c r="L44" s="799"/>
      <c r="M44" s="800">
        <v>0</v>
      </c>
      <c r="N44" s="768"/>
      <c r="O44" s="757"/>
      <c r="P44" s="770"/>
      <c r="Q44" s="770"/>
      <c r="R44" s="770"/>
      <c r="S44" s="770"/>
      <c r="T44" s="770"/>
      <c r="U44" s="804"/>
      <c r="V44" s="805"/>
      <c r="W44" s="804"/>
      <c r="X44" s="805"/>
      <c r="Y44" s="804"/>
      <c r="Z44" s="805"/>
      <c r="AA44" s="804"/>
      <c r="AB44" s="805"/>
      <c r="AC44" s="804"/>
      <c r="AD44" s="805"/>
      <c r="AE44" s="768"/>
      <c r="AF44" s="768"/>
      <c r="AG44" s="768"/>
      <c r="AH44" s="841"/>
      <c r="AI44" s="842"/>
    </row>
    <row r="45" spans="2:35" ht="15">
      <c r="B45" s="843"/>
      <c r="C45" s="798"/>
      <c r="D45" s="798"/>
      <c r="E45" s="798"/>
      <c r="F45" s="798"/>
      <c r="G45" s="798"/>
      <c r="H45" s="798"/>
      <c r="I45" s="799"/>
      <c r="J45" s="799"/>
      <c r="K45" s="799"/>
      <c r="L45" s="799"/>
      <c r="M45" s="800"/>
      <c r="N45" s="820"/>
      <c r="O45" s="840"/>
      <c r="P45" s="821"/>
      <c r="Q45" s="821"/>
      <c r="R45" s="821"/>
      <c r="S45" s="821"/>
      <c r="T45" s="821"/>
      <c r="U45" s="804"/>
      <c r="V45" s="805"/>
      <c r="W45" s="804"/>
      <c r="X45" s="805"/>
      <c r="Y45" s="804"/>
      <c r="Z45" s="805"/>
      <c r="AA45" s="804"/>
      <c r="AB45" s="805"/>
      <c r="AC45" s="804"/>
      <c r="AD45" s="805"/>
      <c r="AE45" s="820"/>
      <c r="AF45" s="820"/>
      <c r="AG45" s="820"/>
      <c r="AH45" s="841"/>
      <c r="AI45" s="842"/>
    </row>
    <row r="46" spans="2:35" ht="15">
      <c r="B46" s="843"/>
      <c r="C46" s="798"/>
      <c r="D46" s="798"/>
      <c r="E46" s="798"/>
      <c r="F46" s="798"/>
      <c r="G46" s="798"/>
      <c r="H46" s="798"/>
      <c r="I46" s="799"/>
      <c r="J46" s="799"/>
      <c r="K46" s="799"/>
      <c r="L46" s="799"/>
      <c r="M46" s="800"/>
      <c r="N46" s="769"/>
      <c r="O46" s="796"/>
      <c r="P46" s="771"/>
      <c r="Q46" s="771"/>
      <c r="R46" s="771"/>
      <c r="S46" s="771"/>
      <c r="T46" s="771"/>
      <c r="U46" s="804"/>
      <c r="V46" s="805"/>
      <c r="W46" s="804"/>
      <c r="X46" s="805"/>
      <c r="Y46" s="804"/>
      <c r="Z46" s="805"/>
      <c r="AA46" s="804"/>
      <c r="AB46" s="805"/>
      <c r="AC46" s="804"/>
      <c r="AD46" s="805"/>
      <c r="AE46" s="769"/>
      <c r="AF46" s="769"/>
      <c r="AG46" s="769"/>
      <c r="AH46" s="841"/>
      <c r="AI46" s="842"/>
    </row>
    <row r="47" spans="2:35" ht="15" customHeight="1">
      <c r="B47" s="822">
        <v>217</v>
      </c>
      <c r="C47" s="749"/>
      <c r="D47" s="750"/>
      <c r="E47" s="750"/>
      <c r="F47" s="750"/>
      <c r="G47" s="750"/>
      <c r="H47" s="751"/>
      <c r="I47" s="825"/>
      <c r="J47" s="826"/>
      <c r="K47" s="825"/>
      <c r="L47" s="826"/>
      <c r="M47" s="831">
        <v>1966348.06</v>
      </c>
      <c r="N47" s="768"/>
      <c r="O47" s="757"/>
      <c r="P47" s="770"/>
      <c r="Q47" s="770"/>
      <c r="R47" s="770"/>
      <c r="S47" s="770"/>
      <c r="T47" s="770"/>
      <c r="U47" s="814"/>
      <c r="V47" s="815"/>
      <c r="W47" s="814"/>
      <c r="X47" s="815"/>
      <c r="Y47" s="814"/>
      <c r="Z47" s="815"/>
      <c r="AA47" s="814"/>
      <c r="AB47" s="815"/>
      <c r="AC47" s="814"/>
      <c r="AD47" s="815"/>
      <c r="AE47" s="768"/>
      <c r="AF47" s="768"/>
      <c r="AG47" s="768"/>
      <c r="AH47" s="834"/>
      <c r="AI47" s="835"/>
    </row>
    <row r="48" spans="2:35" ht="15">
      <c r="B48" s="823"/>
      <c r="C48" s="775"/>
      <c r="D48" s="776"/>
      <c r="E48" s="776"/>
      <c r="F48" s="776"/>
      <c r="G48" s="776"/>
      <c r="H48" s="777"/>
      <c r="I48" s="827"/>
      <c r="J48" s="828"/>
      <c r="K48" s="827"/>
      <c r="L48" s="828"/>
      <c r="M48" s="832"/>
      <c r="N48" s="820"/>
      <c r="O48" s="840"/>
      <c r="P48" s="821"/>
      <c r="Q48" s="821"/>
      <c r="R48" s="821"/>
      <c r="S48" s="821"/>
      <c r="T48" s="821"/>
      <c r="U48" s="816"/>
      <c r="V48" s="817"/>
      <c r="W48" s="816"/>
      <c r="X48" s="817"/>
      <c r="Y48" s="816"/>
      <c r="Z48" s="817"/>
      <c r="AA48" s="816"/>
      <c r="AB48" s="817"/>
      <c r="AC48" s="816"/>
      <c r="AD48" s="817"/>
      <c r="AE48" s="820"/>
      <c r="AF48" s="820"/>
      <c r="AG48" s="820"/>
      <c r="AH48" s="836"/>
      <c r="AI48" s="837"/>
    </row>
    <row r="49" spans="2:35" ht="15" customHeight="1">
      <c r="B49" s="824"/>
      <c r="C49" s="752"/>
      <c r="D49" s="753"/>
      <c r="E49" s="753"/>
      <c r="F49" s="753"/>
      <c r="G49" s="753"/>
      <c r="H49" s="754"/>
      <c r="I49" s="829"/>
      <c r="J49" s="830"/>
      <c r="K49" s="829"/>
      <c r="L49" s="830"/>
      <c r="M49" s="833"/>
      <c r="N49" s="769"/>
      <c r="O49" s="796"/>
      <c r="P49" s="771"/>
      <c r="Q49" s="771"/>
      <c r="R49" s="771"/>
      <c r="S49" s="771"/>
      <c r="T49" s="771"/>
      <c r="U49" s="818"/>
      <c r="V49" s="819"/>
      <c r="W49" s="818"/>
      <c r="X49" s="819"/>
      <c r="Y49" s="818"/>
      <c r="Z49" s="819"/>
      <c r="AA49" s="818"/>
      <c r="AB49" s="819"/>
      <c r="AC49" s="818"/>
      <c r="AD49" s="819"/>
      <c r="AE49" s="769"/>
      <c r="AF49" s="769"/>
      <c r="AG49" s="769"/>
      <c r="AH49" s="838"/>
      <c r="AI49" s="839"/>
    </row>
    <row r="50" spans="2:35" ht="15" customHeight="1">
      <c r="B50" s="822">
        <v>218</v>
      </c>
      <c r="C50" s="749"/>
      <c r="D50" s="750"/>
      <c r="E50" s="750"/>
      <c r="F50" s="750"/>
      <c r="G50" s="750"/>
      <c r="H50" s="751"/>
      <c r="I50" s="825"/>
      <c r="J50" s="826"/>
      <c r="K50" s="825"/>
      <c r="L50" s="826"/>
      <c r="M50" s="831">
        <v>623465.08</v>
      </c>
      <c r="N50" s="768"/>
      <c r="O50" s="757"/>
      <c r="P50" s="770"/>
      <c r="Q50" s="770"/>
      <c r="R50" s="770"/>
      <c r="S50" s="770"/>
      <c r="T50" s="770"/>
      <c r="U50" s="814"/>
      <c r="V50" s="815"/>
      <c r="W50" s="814"/>
      <c r="X50" s="815"/>
      <c r="Y50" s="814"/>
      <c r="Z50" s="815"/>
      <c r="AA50" s="814"/>
      <c r="AB50" s="815"/>
      <c r="AC50" s="814"/>
      <c r="AD50" s="815"/>
      <c r="AE50" s="768"/>
      <c r="AF50" s="768"/>
      <c r="AG50" s="768"/>
      <c r="AH50" s="834"/>
      <c r="AI50" s="835"/>
    </row>
    <row r="51" spans="2:35" ht="15" customHeight="1">
      <c r="B51" s="823"/>
      <c r="C51" s="775"/>
      <c r="D51" s="776"/>
      <c r="E51" s="776"/>
      <c r="F51" s="776"/>
      <c r="G51" s="776"/>
      <c r="H51" s="777"/>
      <c r="I51" s="827"/>
      <c r="J51" s="828"/>
      <c r="K51" s="827"/>
      <c r="L51" s="828"/>
      <c r="M51" s="832"/>
      <c r="N51" s="820"/>
      <c r="O51" s="840"/>
      <c r="P51" s="821"/>
      <c r="Q51" s="821"/>
      <c r="R51" s="821"/>
      <c r="S51" s="821"/>
      <c r="T51" s="821"/>
      <c r="U51" s="816"/>
      <c r="V51" s="817"/>
      <c r="W51" s="816"/>
      <c r="X51" s="817"/>
      <c r="Y51" s="816"/>
      <c r="Z51" s="817"/>
      <c r="AA51" s="816"/>
      <c r="AB51" s="817"/>
      <c r="AC51" s="816"/>
      <c r="AD51" s="817"/>
      <c r="AE51" s="820"/>
      <c r="AF51" s="820"/>
      <c r="AG51" s="820"/>
      <c r="AH51" s="836"/>
      <c r="AI51" s="837"/>
    </row>
    <row r="52" spans="2:35" ht="15">
      <c r="B52" s="824"/>
      <c r="C52" s="752"/>
      <c r="D52" s="753"/>
      <c r="E52" s="753"/>
      <c r="F52" s="753"/>
      <c r="G52" s="753"/>
      <c r="H52" s="754"/>
      <c r="I52" s="829"/>
      <c r="J52" s="830"/>
      <c r="K52" s="829"/>
      <c r="L52" s="830"/>
      <c r="M52" s="833"/>
      <c r="N52" s="769"/>
      <c r="O52" s="796"/>
      <c r="P52" s="771"/>
      <c r="Q52" s="771"/>
      <c r="R52" s="771"/>
      <c r="S52" s="771"/>
      <c r="T52" s="771"/>
      <c r="U52" s="818"/>
      <c r="V52" s="819"/>
      <c r="W52" s="818"/>
      <c r="X52" s="819"/>
      <c r="Y52" s="818"/>
      <c r="Z52" s="819"/>
      <c r="AA52" s="818"/>
      <c r="AB52" s="819"/>
      <c r="AC52" s="818"/>
      <c r="AD52" s="819"/>
      <c r="AE52" s="769"/>
      <c r="AF52" s="769"/>
      <c r="AG52" s="769"/>
      <c r="AH52" s="838"/>
      <c r="AI52" s="839"/>
    </row>
    <row r="53" spans="2:35" ht="15" customHeight="1">
      <c r="B53" s="822">
        <v>219</v>
      </c>
      <c r="C53" s="749"/>
      <c r="D53" s="750"/>
      <c r="E53" s="750"/>
      <c r="F53" s="750"/>
      <c r="G53" s="750"/>
      <c r="H53" s="751"/>
      <c r="I53" s="825"/>
      <c r="J53" s="826"/>
      <c r="K53" s="825"/>
      <c r="L53" s="826"/>
      <c r="M53" s="831">
        <v>794050.08</v>
      </c>
      <c r="N53" s="768"/>
      <c r="O53" s="757"/>
      <c r="P53" s="770"/>
      <c r="Q53" s="770"/>
      <c r="R53" s="770"/>
      <c r="S53" s="770"/>
      <c r="T53" s="770"/>
      <c r="U53" s="814"/>
      <c r="V53" s="815"/>
      <c r="W53" s="814"/>
      <c r="X53" s="815"/>
      <c r="Y53" s="814"/>
      <c r="Z53" s="815"/>
      <c r="AA53" s="814"/>
      <c r="AB53" s="815"/>
      <c r="AC53" s="814"/>
      <c r="AD53" s="815"/>
      <c r="AE53" s="768"/>
      <c r="AF53" s="768"/>
      <c r="AG53" s="768"/>
      <c r="AH53" s="834"/>
      <c r="AI53" s="835"/>
    </row>
    <row r="54" spans="2:35" ht="15">
      <c r="B54" s="823"/>
      <c r="C54" s="775"/>
      <c r="D54" s="776"/>
      <c r="E54" s="776"/>
      <c r="F54" s="776"/>
      <c r="G54" s="776"/>
      <c r="H54" s="777"/>
      <c r="I54" s="827"/>
      <c r="J54" s="828"/>
      <c r="K54" s="827"/>
      <c r="L54" s="828"/>
      <c r="M54" s="832"/>
      <c r="N54" s="820"/>
      <c r="O54" s="840"/>
      <c r="P54" s="821"/>
      <c r="Q54" s="821"/>
      <c r="R54" s="821"/>
      <c r="S54" s="821"/>
      <c r="T54" s="821"/>
      <c r="U54" s="816"/>
      <c r="V54" s="817"/>
      <c r="W54" s="816"/>
      <c r="X54" s="817"/>
      <c r="Y54" s="816"/>
      <c r="Z54" s="817"/>
      <c r="AA54" s="816"/>
      <c r="AB54" s="817"/>
      <c r="AC54" s="816"/>
      <c r="AD54" s="817"/>
      <c r="AE54" s="820"/>
      <c r="AF54" s="820"/>
      <c r="AG54" s="820"/>
      <c r="AH54" s="836"/>
      <c r="AI54" s="837"/>
    </row>
    <row r="55" spans="2:35" ht="15">
      <c r="B55" s="824"/>
      <c r="C55" s="752"/>
      <c r="D55" s="753"/>
      <c r="E55" s="753"/>
      <c r="F55" s="753"/>
      <c r="G55" s="753"/>
      <c r="H55" s="754"/>
      <c r="I55" s="829"/>
      <c r="J55" s="830"/>
      <c r="K55" s="829"/>
      <c r="L55" s="830"/>
      <c r="M55" s="833"/>
      <c r="N55" s="769"/>
      <c r="O55" s="796"/>
      <c r="P55" s="771"/>
      <c r="Q55" s="771"/>
      <c r="R55" s="771"/>
      <c r="S55" s="771"/>
      <c r="T55" s="771"/>
      <c r="U55" s="818"/>
      <c r="V55" s="819"/>
      <c r="W55" s="818"/>
      <c r="X55" s="819"/>
      <c r="Y55" s="818"/>
      <c r="Z55" s="819"/>
      <c r="AA55" s="818"/>
      <c r="AB55" s="819"/>
      <c r="AC55" s="818"/>
      <c r="AD55" s="819"/>
      <c r="AE55" s="769"/>
      <c r="AF55" s="769"/>
      <c r="AG55" s="769"/>
      <c r="AH55" s="838"/>
      <c r="AI55" s="839"/>
    </row>
    <row r="56" spans="2:35" ht="15">
      <c r="B56" s="822">
        <v>220</v>
      </c>
      <c r="C56" s="749"/>
      <c r="D56" s="750"/>
      <c r="E56" s="750"/>
      <c r="F56" s="750"/>
      <c r="G56" s="750"/>
      <c r="H56" s="751"/>
      <c r="I56" s="825"/>
      <c r="J56" s="826"/>
      <c r="K56" s="825"/>
      <c r="L56" s="826"/>
      <c r="M56" s="831">
        <v>400380.04</v>
      </c>
      <c r="N56" s="768"/>
      <c r="O56" s="757"/>
      <c r="P56" s="770"/>
      <c r="Q56" s="770"/>
      <c r="R56" s="770"/>
      <c r="S56" s="770"/>
      <c r="T56" s="770"/>
      <c r="U56" s="814"/>
      <c r="V56" s="815"/>
      <c r="W56" s="814"/>
      <c r="X56" s="815"/>
      <c r="Y56" s="814"/>
      <c r="Z56" s="815"/>
      <c r="AA56" s="814"/>
      <c r="AB56" s="815"/>
      <c r="AC56" s="814"/>
      <c r="AD56" s="815"/>
      <c r="AE56" s="768"/>
      <c r="AF56" s="768"/>
      <c r="AG56" s="768"/>
      <c r="AH56" s="834"/>
      <c r="AI56" s="835"/>
    </row>
    <row r="57" spans="2:35" ht="15">
      <c r="B57" s="823"/>
      <c r="C57" s="775"/>
      <c r="D57" s="776"/>
      <c r="E57" s="776"/>
      <c r="F57" s="776"/>
      <c r="G57" s="776"/>
      <c r="H57" s="777"/>
      <c r="I57" s="827"/>
      <c r="J57" s="828"/>
      <c r="K57" s="827"/>
      <c r="L57" s="828"/>
      <c r="M57" s="832"/>
      <c r="N57" s="820"/>
      <c r="O57" s="840"/>
      <c r="P57" s="821"/>
      <c r="Q57" s="821"/>
      <c r="R57" s="821"/>
      <c r="S57" s="821"/>
      <c r="T57" s="821"/>
      <c r="U57" s="816"/>
      <c r="V57" s="817"/>
      <c r="W57" s="816"/>
      <c r="X57" s="817"/>
      <c r="Y57" s="816"/>
      <c r="Z57" s="817"/>
      <c r="AA57" s="816"/>
      <c r="AB57" s="817"/>
      <c r="AC57" s="816"/>
      <c r="AD57" s="817"/>
      <c r="AE57" s="820"/>
      <c r="AF57" s="820"/>
      <c r="AG57" s="820"/>
      <c r="AH57" s="836"/>
      <c r="AI57" s="837"/>
    </row>
    <row r="58" spans="2:35" ht="15">
      <c r="B58" s="824"/>
      <c r="C58" s="752"/>
      <c r="D58" s="753"/>
      <c r="E58" s="753"/>
      <c r="F58" s="753"/>
      <c r="G58" s="753"/>
      <c r="H58" s="754"/>
      <c r="I58" s="829"/>
      <c r="J58" s="830"/>
      <c r="K58" s="829"/>
      <c r="L58" s="830"/>
      <c r="M58" s="833"/>
      <c r="N58" s="769"/>
      <c r="O58" s="796"/>
      <c r="P58" s="771"/>
      <c r="Q58" s="771"/>
      <c r="R58" s="771"/>
      <c r="S58" s="771"/>
      <c r="T58" s="771"/>
      <c r="U58" s="818"/>
      <c r="V58" s="819"/>
      <c r="W58" s="818"/>
      <c r="X58" s="819"/>
      <c r="Y58" s="818"/>
      <c r="Z58" s="819"/>
      <c r="AA58" s="818"/>
      <c r="AB58" s="819"/>
      <c r="AC58" s="818"/>
      <c r="AD58" s="819"/>
      <c r="AE58" s="769"/>
      <c r="AF58" s="769"/>
      <c r="AG58" s="769"/>
      <c r="AH58" s="838"/>
      <c r="AI58" s="839"/>
    </row>
    <row r="59" spans="2:35" s="595" customFormat="1" ht="15">
      <c r="B59" s="898"/>
      <c r="C59" s="846" t="s">
        <v>486</v>
      </c>
      <c r="D59" s="847"/>
      <c r="E59" s="847"/>
      <c r="F59" s="847"/>
      <c r="G59" s="847"/>
      <c r="H59" s="848"/>
      <c r="I59" s="849" t="s">
        <v>487</v>
      </c>
      <c r="J59" s="849"/>
      <c r="K59" s="849"/>
      <c r="L59" s="849"/>
      <c r="M59" s="800">
        <v>454229.08</v>
      </c>
      <c r="N59" s="768"/>
      <c r="O59" s="757"/>
      <c r="P59" s="757"/>
      <c r="Q59" s="757"/>
      <c r="R59" s="757"/>
      <c r="S59" s="757"/>
      <c r="T59" s="757"/>
      <c r="U59" s="806"/>
      <c r="V59" s="807"/>
      <c r="W59" s="806"/>
      <c r="X59" s="807"/>
      <c r="Y59" s="806"/>
      <c r="Z59" s="807"/>
      <c r="AA59" s="806"/>
      <c r="AB59" s="807"/>
      <c r="AC59" s="806"/>
      <c r="AD59" s="807"/>
      <c r="AE59" s="768"/>
      <c r="AF59" s="768"/>
      <c r="AG59" s="768"/>
      <c r="AH59" s="844"/>
      <c r="AI59" s="845"/>
    </row>
    <row r="60" spans="2:35" s="595" customFormat="1" ht="15">
      <c r="B60" s="899"/>
      <c r="C60" s="846"/>
      <c r="D60" s="847"/>
      <c r="E60" s="847"/>
      <c r="F60" s="847"/>
      <c r="G60" s="847"/>
      <c r="H60" s="848"/>
      <c r="I60" s="849"/>
      <c r="J60" s="849"/>
      <c r="K60" s="849"/>
      <c r="L60" s="849"/>
      <c r="M60" s="800"/>
      <c r="N60" s="769"/>
      <c r="O60" s="796"/>
      <c r="P60" s="796"/>
      <c r="Q60" s="796"/>
      <c r="R60" s="796"/>
      <c r="S60" s="796"/>
      <c r="T60" s="796"/>
      <c r="U60" s="806"/>
      <c r="V60" s="807"/>
      <c r="W60" s="806"/>
      <c r="X60" s="807"/>
      <c r="Y60" s="806"/>
      <c r="Z60" s="807"/>
      <c r="AA60" s="806"/>
      <c r="AB60" s="807"/>
      <c r="AC60" s="806"/>
      <c r="AD60" s="807"/>
      <c r="AE60" s="769"/>
      <c r="AF60" s="769"/>
      <c r="AG60" s="769"/>
      <c r="AH60" s="844"/>
      <c r="AI60" s="845"/>
    </row>
    <row r="61" spans="2:35" s="595" customFormat="1" ht="15">
      <c r="B61" s="898" t="s">
        <v>165</v>
      </c>
      <c r="C61" s="846" t="s">
        <v>65</v>
      </c>
      <c r="D61" s="847"/>
      <c r="E61" s="847"/>
      <c r="F61" s="847"/>
      <c r="G61" s="847"/>
      <c r="H61" s="848"/>
      <c r="I61" s="849" t="s">
        <v>77</v>
      </c>
      <c r="J61" s="849"/>
      <c r="K61" s="849" t="s">
        <v>17</v>
      </c>
      <c r="L61" s="849"/>
      <c r="M61" s="800">
        <v>278359.25</v>
      </c>
      <c r="N61" s="768"/>
      <c r="O61" s="757"/>
      <c r="P61" s="757"/>
      <c r="Q61" s="757"/>
      <c r="R61" s="757"/>
      <c r="S61" s="757"/>
      <c r="T61" s="757"/>
      <c r="U61" s="806"/>
      <c r="V61" s="807"/>
      <c r="W61" s="806"/>
      <c r="X61" s="807"/>
      <c r="Y61" s="806"/>
      <c r="Z61" s="807"/>
      <c r="AA61" s="806"/>
      <c r="AB61" s="807"/>
      <c r="AC61" s="806"/>
      <c r="AD61" s="807"/>
      <c r="AE61" s="768"/>
      <c r="AF61" s="768"/>
      <c r="AG61" s="768"/>
      <c r="AH61" s="844"/>
      <c r="AI61" s="845"/>
    </row>
    <row r="62" spans="2:35" s="595" customFormat="1" ht="15">
      <c r="B62" s="899"/>
      <c r="C62" s="846"/>
      <c r="D62" s="847"/>
      <c r="E62" s="847"/>
      <c r="F62" s="847"/>
      <c r="G62" s="847"/>
      <c r="H62" s="848"/>
      <c r="I62" s="849"/>
      <c r="J62" s="849"/>
      <c r="K62" s="849"/>
      <c r="L62" s="849"/>
      <c r="M62" s="800"/>
      <c r="N62" s="769"/>
      <c r="O62" s="796"/>
      <c r="P62" s="796"/>
      <c r="Q62" s="796"/>
      <c r="R62" s="796"/>
      <c r="S62" s="796"/>
      <c r="T62" s="796"/>
      <c r="U62" s="806"/>
      <c r="V62" s="807"/>
      <c r="W62" s="806"/>
      <c r="X62" s="807"/>
      <c r="Y62" s="806"/>
      <c r="Z62" s="807"/>
      <c r="AA62" s="806"/>
      <c r="AB62" s="807"/>
      <c r="AC62" s="806"/>
      <c r="AD62" s="807"/>
      <c r="AE62" s="769"/>
      <c r="AF62" s="769"/>
      <c r="AG62" s="769"/>
      <c r="AH62" s="844"/>
      <c r="AI62" s="845"/>
    </row>
    <row r="63" spans="2:35" ht="15">
      <c r="B63" s="904" t="s">
        <v>166</v>
      </c>
      <c r="C63" s="846" t="s">
        <v>65</v>
      </c>
      <c r="D63" s="847"/>
      <c r="E63" s="847"/>
      <c r="F63" s="847"/>
      <c r="G63" s="847"/>
      <c r="H63" s="848"/>
      <c r="I63" s="799" t="s">
        <v>107</v>
      </c>
      <c r="J63" s="799"/>
      <c r="K63" s="799" t="s">
        <v>79</v>
      </c>
      <c r="L63" s="799"/>
      <c r="M63" s="800">
        <v>278359.25</v>
      </c>
      <c r="N63" s="768"/>
      <c r="O63" s="757"/>
      <c r="P63" s="757"/>
      <c r="Q63" s="757"/>
      <c r="R63" s="757"/>
      <c r="S63" s="757"/>
      <c r="T63" s="757"/>
      <c r="U63" s="804"/>
      <c r="V63" s="805"/>
      <c r="W63" s="804"/>
      <c r="X63" s="805"/>
      <c r="Y63" s="804"/>
      <c r="Z63" s="805"/>
      <c r="AA63" s="804"/>
      <c r="AB63" s="805"/>
      <c r="AC63" s="804"/>
      <c r="AD63" s="805"/>
      <c r="AE63" s="768"/>
      <c r="AF63" s="768"/>
      <c r="AG63" s="768"/>
      <c r="AH63" s="841"/>
      <c r="AI63" s="842"/>
    </row>
    <row r="64" spans="2:35" ht="15">
      <c r="B64" s="919"/>
      <c r="C64" s="846"/>
      <c r="D64" s="847"/>
      <c r="E64" s="847"/>
      <c r="F64" s="847"/>
      <c r="G64" s="847"/>
      <c r="H64" s="848"/>
      <c r="I64" s="799"/>
      <c r="J64" s="799"/>
      <c r="K64" s="799"/>
      <c r="L64" s="799"/>
      <c r="M64" s="800"/>
      <c r="N64" s="769"/>
      <c r="O64" s="796"/>
      <c r="P64" s="796"/>
      <c r="Q64" s="796"/>
      <c r="R64" s="796"/>
      <c r="S64" s="796"/>
      <c r="T64" s="796"/>
      <c r="U64" s="804"/>
      <c r="V64" s="805"/>
      <c r="W64" s="804"/>
      <c r="X64" s="805"/>
      <c r="Y64" s="804"/>
      <c r="Z64" s="805"/>
      <c r="AA64" s="804"/>
      <c r="AB64" s="805"/>
      <c r="AC64" s="804"/>
      <c r="AD64" s="805"/>
      <c r="AE64" s="769"/>
      <c r="AF64" s="769"/>
      <c r="AG64" s="769"/>
      <c r="AH64" s="841"/>
      <c r="AI64" s="842"/>
    </row>
    <row r="65" spans="2:35" ht="15">
      <c r="B65" s="904" t="s">
        <v>167</v>
      </c>
      <c r="C65" s="846" t="s">
        <v>65</v>
      </c>
      <c r="D65" s="847"/>
      <c r="E65" s="847"/>
      <c r="F65" s="847"/>
      <c r="G65" s="847"/>
      <c r="H65" s="848"/>
      <c r="I65" s="799" t="s">
        <v>169</v>
      </c>
      <c r="J65" s="799"/>
      <c r="K65" s="799" t="s">
        <v>143</v>
      </c>
      <c r="L65" s="799"/>
      <c r="M65" s="800">
        <v>278359.25</v>
      </c>
      <c r="N65" s="768"/>
      <c r="O65" s="757"/>
      <c r="P65" s="757"/>
      <c r="Q65" s="757"/>
      <c r="R65" s="757"/>
      <c r="S65" s="757"/>
      <c r="T65" s="757"/>
      <c r="U65" s="804"/>
      <c r="V65" s="805"/>
      <c r="W65" s="804"/>
      <c r="X65" s="805"/>
      <c r="Y65" s="804"/>
      <c r="Z65" s="805"/>
      <c r="AA65" s="804"/>
      <c r="AB65" s="805"/>
      <c r="AC65" s="804"/>
      <c r="AD65" s="805"/>
      <c r="AE65" s="768"/>
      <c r="AF65" s="768"/>
      <c r="AG65" s="768"/>
      <c r="AH65" s="841"/>
      <c r="AI65" s="842"/>
    </row>
    <row r="66" spans="2:35" ht="15">
      <c r="B66" s="919"/>
      <c r="C66" s="846"/>
      <c r="D66" s="847"/>
      <c r="E66" s="847"/>
      <c r="F66" s="847"/>
      <c r="G66" s="847"/>
      <c r="H66" s="848"/>
      <c r="I66" s="799"/>
      <c r="J66" s="799"/>
      <c r="K66" s="799"/>
      <c r="L66" s="799"/>
      <c r="M66" s="800"/>
      <c r="N66" s="769"/>
      <c r="O66" s="796"/>
      <c r="P66" s="796"/>
      <c r="Q66" s="796"/>
      <c r="R66" s="796"/>
      <c r="S66" s="796"/>
      <c r="T66" s="796"/>
      <c r="U66" s="804"/>
      <c r="V66" s="805"/>
      <c r="W66" s="804"/>
      <c r="X66" s="805"/>
      <c r="Y66" s="804"/>
      <c r="Z66" s="805"/>
      <c r="AA66" s="804"/>
      <c r="AB66" s="805"/>
      <c r="AC66" s="804"/>
      <c r="AD66" s="805"/>
      <c r="AE66" s="769"/>
      <c r="AF66" s="769"/>
      <c r="AG66" s="769"/>
      <c r="AH66" s="841"/>
      <c r="AI66" s="842"/>
    </row>
    <row r="67" spans="2:35" ht="15">
      <c r="B67" s="904" t="s">
        <v>168</v>
      </c>
      <c r="C67" s="914" t="s">
        <v>314</v>
      </c>
      <c r="D67" s="914"/>
      <c r="E67" s="914"/>
      <c r="F67" s="914"/>
      <c r="G67" s="914"/>
      <c r="H67" s="914"/>
      <c r="I67" s="916" t="s">
        <v>99</v>
      </c>
      <c r="J67" s="916"/>
      <c r="K67" s="916" t="s">
        <v>346</v>
      </c>
      <c r="L67" s="916"/>
      <c r="M67" s="918">
        <v>449474.69</v>
      </c>
      <c r="N67" s="785">
        <v>7</v>
      </c>
      <c r="O67" s="770">
        <v>42891</v>
      </c>
      <c r="P67" s="757"/>
      <c r="Q67" s="757"/>
      <c r="R67" s="757"/>
      <c r="S67" s="757"/>
      <c r="T67" s="757"/>
      <c r="U67" s="791">
        <v>344374.73</v>
      </c>
      <c r="V67" s="791"/>
      <c r="W67" s="791">
        <f>SUM(U67*16%)</f>
        <v>55099.9568</v>
      </c>
      <c r="X67" s="791"/>
      <c r="Y67" s="791">
        <f>SUM(U67+W67)</f>
        <v>399474.68679999997</v>
      </c>
      <c r="Z67" s="791"/>
      <c r="AA67" s="792">
        <f>SUM(M67-Y67)</f>
        <v>50000.003200000036</v>
      </c>
      <c r="AB67" s="792"/>
      <c r="AC67" s="791"/>
      <c r="AD67" s="793"/>
      <c r="AE67" s="794"/>
      <c r="AF67" s="770">
        <v>42898</v>
      </c>
      <c r="AG67" s="770">
        <v>42957</v>
      </c>
      <c r="AH67" s="772" t="s">
        <v>369</v>
      </c>
      <c r="AI67" s="772"/>
    </row>
    <row r="68" spans="2:35" ht="15">
      <c r="B68" s="905"/>
      <c r="C68" s="915"/>
      <c r="D68" s="915"/>
      <c r="E68" s="915"/>
      <c r="F68" s="915"/>
      <c r="G68" s="915"/>
      <c r="H68" s="915"/>
      <c r="I68" s="917"/>
      <c r="J68" s="917"/>
      <c r="K68" s="917"/>
      <c r="L68" s="917"/>
      <c r="M68" s="783"/>
      <c r="N68" s="801"/>
      <c r="O68" s="771"/>
      <c r="P68" s="796"/>
      <c r="Q68" s="796"/>
      <c r="R68" s="796"/>
      <c r="S68" s="796"/>
      <c r="T68" s="796"/>
      <c r="U68" s="791"/>
      <c r="V68" s="791"/>
      <c r="W68" s="791"/>
      <c r="X68" s="791"/>
      <c r="Y68" s="791"/>
      <c r="Z68" s="791"/>
      <c r="AA68" s="792"/>
      <c r="AB68" s="792"/>
      <c r="AC68" s="793"/>
      <c r="AD68" s="793"/>
      <c r="AE68" s="795"/>
      <c r="AF68" s="795"/>
      <c r="AG68" s="771"/>
      <c r="AH68" s="772"/>
      <c r="AI68" s="772"/>
    </row>
    <row r="69" spans="2:35" ht="15" customHeight="1">
      <c r="B69" s="897" t="s">
        <v>187</v>
      </c>
      <c r="C69" s="798" t="s">
        <v>193</v>
      </c>
      <c r="D69" s="798"/>
      <c r="E69" s="798"/>
      <c r="F69" s="798"/>
      <c r="G69" s="798"/>
      <c r="H69" s="798"/>
      <c r="I69" s="799" t="s">
        <v>194</v>
      </c>
      <c r="J69" s="799"/>
      <c r="K69" s="799" t="s">
        <v>346</v>
      </c>
      <c r="L69" s="799"/>
      <c r="M69" s="800">
        <v>144668.21</v>
      </c>
      <c r="N69" s="768"/>
      <c r="O69" s="757"/>
      <c r="P69" s="757"/>
      <c r="Q69" s="757"/>
      <c r="R69" s="757"/>
      <c r="S69" s="757"/>
      <c r="T69" s="757"/>
      <c r="U69" s="804"/>
      <c r="V69" s="805"/>
      <c r="W69" s="804"/>
      <c r="X69" s="805"/>
      <c r="Y69" s="804"/>
      <c r="Z69" s="805"/>
      <c r="AA69" s="804"/>
      <c r="AB69" s="805"/>
      <c r="AC69" s="804"/>
      <c r="AD69" s="805"/>
      <c r="AE69" s="768"/>
      <c r="AF69" s="768"/>
      <c r="AG69" s="768"/>
      <c r="AH69" s="841"/>
      <c r="AI69" s="842"/>
    </row>
    <row r="70" spans="2:35" ht="15">
      <c r="B70" s="897"/>
      <c r="C70" s="798"/>
      <c r="D70" s="798"/>
      <c r="E70" s="798"/>
      <c r="F70" s="798"/>
      <c r="G70" s="798"/>
      <c r="H70" s="798"/>
      <c r="I70" s="799"/>
      <c r="J70" s="799"/>
      <c r="K70" s="799"/>
      <c r="L70" s="799"/>
      <c r="M70" s="800"/>
      <c r="N70" s="769"/>
      <c r="O70" s="796"/>
      <c r="P70" s="796"/>
      <c r="Q70" s="796"/>
      <c r="R70" s="796"/>
      <c r="S70" s="796"/>
      <c r="T70" s="796"/>
      <c r="U70" s="804"/>
      <c r="V70" s="805"/>
      <c r="W70" s="804"/>
      <c r="X70" s="805"/>
      <c r="Y70" s="804"/>
      <c r="Z70" s="805"/>
      <c r="AA70" s="804"/>
      <c r="AB70" s="805"/>
      <c r="AC70" s="804"/>
      <c r="AD70" s="805"/>
      <c r="AE70" s="769"/>
      <c r="AF70" s="769"/>
      <c r="AG70" s="769"/>
      <c r="AH70" s="841"/>
      <c r="AI70" s="842"/>
    </row>
    <row r="71" spans="2:35" ht="15" customHeight="1">
      <c r="B71" s="897" t="s">
        <v>188</v>
      </c>
      <c r="C71" s="798" t="s">
        <v>193</v>
      </c>
      <c r="D71" s="798"/>
      <c r="E71" s="798"/>
      <c r="F71" s="798"/>
      <c r="G71" s="798"/>
      <c r="H71" s="798"/>
      <c r="I71" s="799" t="s">
        <v>85</v>
      </c>
      <c r="J71" s="799"/>
      <c r="K71" s="799" t="s">
        <v>143</v>
      </c>
      <c r="L71" s="799"/>
      <c r="M71" s="800">
        <v>92939.4</v>
      </c>
      <c r="N71" s="768"/>
      <c r="O71" s="757"/>
      <c r="P71" s="757"/>
      <c r="Q71" s="757"/>
      <c r="R71" s="757"/>
      <c r="S71" s="757"/>
      <c r="T71" s="757"/>
      <c r="U71" s="804"/>
      <c r="V71" s="805"/>
      <c r="W71" s="804"/>
      <c r="X71" s="805"/>
      <c r="Y71" s="804"/>
      <c r="Z71" s="805"/>
      <c r="AA71" s="804"/>
      <c r="AB71" s="805"/>
      <c r="AC71" s="804"/>
      <c r="AD71" s="805"/>
      <c r="AE71" s="768"/>
      <c r="AF71" s="768"/>
      <c r="AG71" s="768"/>
      <c r="AH71" s="841"/>
      <c r="AI71" s="842"/>
    </row>
    <row r="72" spans="2:35" ht="15">
      <c r="B72" s="897"/>
      <c r="C72" s="798"/>
      <c r="D72" s="798"/>
      <c r="E72" s="798"/>
      <c r="F72" s="798"/>
      <c r="G72" s="798"/>
      <c r="H72" s="798"/>
      <c r="I72" s="799"/>
      <c r="J72" s="799"/>
      <c r="K72" s="799"/>
      <c r="L72" s="799"/>
      <c r="M72" s="800"/>
      <c r="N72" s="769"/>
      <c r="O72" s="796"/>
      <c r="P72" s="796"/>
      <c r="Q72" s="796"/>
      <c r="R72" s="796"/>
      <c r="S72" s="796"/>
      <c r="T72" s="796"/>
      <c r="U72" s="804"/>
      <c r="V72" s="805"/>
      <c r="W72" s="804"/>
      <c r="X72" s="805"/>
      <c r="Y72" s="804"/>
      <c r="Z72" s="805"/>
      <c r="AA72" s="804"/>
      <c r="AB72" s="805"/>
      <c r="AC72" s="804"/>
      <c r="AD72" s="805"/>
      <c r="AE72" s="769"/>
      <c r="AF72" s="769"/>
      <c r="AG72" s="769"/>
      <c r="AH72" s="841"/>
      <c r="AI72" s="842"/>
    </row>
    <row r="73" spans="2:35" ht="15" customHeight="1">
      <c r="B73" s="897" t="s">
        <v>189</v>
      </c>
      <c r="C73" s="798" t="s">
        <v>193</v>
      </c>
      <c r="D73" s="798"/>
      <c r="E73" s="798"/>
      <c r="F73" s="798"/>
      <c r="G73" s="798"/>
      <c r="H73" s="798"/>
      <c r="I73" s="799" t="s">
        <v>19</v>
      </c>
      <c r="J73" s="799"/>
      <c r="K73" s="799" t="s">
        <v>19</v>
      </c>
      <c r="L73" s="799"/>
      <c r="M73" s="800">
        <v>83631.8</v>
      </c>
      <c r="N73" s="768"/>
      <c r="O73" s="757"/>
      <c r="P73" s="757"/>
      <c r="Q73" s="757"/>
      <c r="R73" s="757"/>
      <c r="S73" s="757"/>
      <c r="T73" s="757"/>
      <c r="U73" s="804"/>
      <c r="V73" s="805"/>
      <c r="W73" s="804"/>
      <c r="X73" s="805"/>
      <c r="Y73" s="804"/>
      <c r="Z73" s="805"/>
      <c r="AA73" s="804"/>
      <c r="AB73" s="805"/>
      <c r="AC73" s="804"/>
      <c r="AD73" s="805"/>
      <c r="AE73" s="768"/>
      <c r="AF73" s="768"/>
      <c r="AG73" s="768"/>
      <c r="AH73" s="841"/>
      <c r="AI73" s="842"/>
    </row>
    <row r="74" spans="2:35" ht="15">
      <c r="B74" s="897"/>
      <c r="C74" s="798"/>
      <c r="D74" s="798"/>
      <c r="E74" s="798"/>
      <c r="F74" s="798"/>
      <c r="G74" s="798"/>
      <c r="H74" s="798"/>
      <c r="I74" s="799"/>
      <c r="J74" s="799"/>
      <c r="K74" s="799"/>
      <c r="L74" s="799"/>
      <c r="M74" s="800"/>
      <c r="N74" s="769"/>
      <c r="O74" s="796"/>
      <c r="P74" s="796"/>
      <c r="Q74" s="796"/>
      <c r="R74" s="796"/>
      <c r="S74" s="796"/>
      <c r="T74" s="796"/>
      <c r="U74" s="804"/>
      <c r="V74" s="805"/>
      <c r="W74" s="804"/>
      <c r="X74" s="805"/>
      <c r="Y74" s="804"/>
      <c r="Z74" s="805"/>
      <c r="AA74" s="804"/>
      <c r="AB74" s="805"/>
      <c r="AC74" s="804"/>
      <c r="AD74" s="805"/>
      <c r="AE74" s="769"/>
      <c r="AF74" s="769"/>
      <c r="AG74" s="769"/>
      <c r="AH74" s="841"/>
      <c r="AI74" s="842"/>
    </row>
    <row r="75" spans="2:35" ht="15" customHeight="1">
      <c r="B75" s="897" t="s">
        <v>190</v>
      </c>
      <c r="C75" s="798" t="s">
        <v>193</v>
      </c>
      <c r="D75" s="798"/>
      <c r="E75" s="798"/>
      <c r="F75" s="798"/>
      <c r="G75" s="798"/>
      <c r="H75" s="798"/>
      <c r="I75" s="799" t="s">
        <v>195</v>
      </c>
      <c r="J75" s="799"/>
      <c r="K75" s="799" t="s">
        <v>143</v>
      </c>
      <c r="L75" s="799"/>
      <c r="M75" s="800">
        <v>69418.26</v>
      </c>
      <c r="N75" s="768"/>
      <c r="O75" s="757"/>
      <c r="P75" s="757"/>
      <c r="Q75" s="757"/>
      <c r="R75" s="757"/>
      <c r="S75" s="757"/>
      <c r="T75" s="757"/>
      <c r="U75" s="804"/>
      <c r="V75" s="805"/>
      <c r="W75" s="804"/>
      <c r="X75" s="805"/>
      <c r="Y75" s="804"/>
      <c r="Z75" s="805"/>
      <c r="AA75" s="804"/>
      <c r="AB75" s="805"/>
      <c r="AC75" s="804"/>
      <c r="AD75" s="805"/>
      <c r="AE75" s="768"/>
      <c r="AF75" s="768"/>
      <c r="AG75" s="768"/>
      <c r="AH75" s="841"/>
      <c r="AI75" s="842"/>
    </row>
    <row r="76" spans="2:35" ht="15">
      <c r="B76" s="897"/>
      <c r="C76" s="798"/>
      <c r="D76" s="798"/>
      <c r="E76" s="798"/>
      <c r="F76" s="798"/>
      <c r="G76" s="798"/>
      <c r="H76" s="798"/>
      <c r="I76" s="799"/>
      <c r="J76" s="799"/>
      <c r="K76" s="799"/>
      <c r="L76" s="799"/>
      <c r="M76" s="800"/>
      <c r="N76" s="769"/>
      <c r="O76" s="796"/>
      <c r="P76" s="796"/>
      <c r="Q76" s="796"/>
      <c r="R76" s="796"/>
      <c r="S76" s="796"/>
      <c r="T76" s="796"/>
      <c r="U76" s="804"/>
      <c r="V76" s="805"/>
      <c r="W76" s="804"/>
      <c r="X76" s="805"/>
      <c r="Y76" s="804"/>
      <c r="Z76" s="805"/>
      <c r="AA76" s="804"/>
      <c r="AB76" s="805"/>
      <c r="AC76" s="804"/>
      <c r="AD76" s="805"/>
      <c r="AE76" s="769"/>
      <c r="AF76" s="769"/>
      <c r="AG76" s="769"/>
      <c r="AH76" s="841"/>
      <c r="AI76" s="842"/>
    </row>
    <row r="77" spans="2:35" ht="15">
      <c r="B77" s="897" t="s">
        <v>191</v>
      </c>
      <c r="C77" s="798" t="s">
        <v>193</v>
      </c>
      <c r="D77" s="798"/>
      <c r="E77" s="798"/>
      <c r="F77" s="798"/>
      <c r="G77" s="798"/>
      <c r="H77" s="798"/>
      <c r="I77" s="799" t="s">
        <v>47</v>
      </c>
      <c r="J77" s="799"/>
      <c r="K77" s="799" t="s">
        <v>79</v>
      </c>
      <c r="L77" s="799"/>
      <c r="M77" s="800">
        <v>99520.44</v>
      </c>
      <c r="N77" s="768"/>
      <c r="O77" s="757"/>
      <c r="P77" s="757"/>
      <c r="Q77" s="757"/>
      <c r="R77" s="757"/>
      <c r="S77" s="757"/>
      <c r="T77" s="757"/>
      <c r="U77" s="804"/>
      <c r="V77" s="805"/>
      <c r="W77" s="804"/>
      <c r="X77" s="805"/>
      <c r="Y77" s="804"/>
      <c r="Z77" s="805"/>
      <c r="AA77" s="804"/>
      <c r="AB77" s="805"/>
      <c r="AC77" s="804"/>
      <c r="AD77" s="805"/>
      <c r="AE77" s="768"/>
      <c r="AF77" s="768"/>
      <c r="AG77" s="768"/>
      <c r="AH77" s="841"/>
      <c r="AI77" s="842"/>
    </row>
    <row r="78" spans="2:35" ht="15">
      <c r="B78" s="897"/>
      <c r="C78" s="798"/>
      <c r="D78" s="798"/>
      <c r="E78" s="798"/>
      <c r="F78" s="798"/>
      <c r="G78" s="798"/>
      <c r="H78" s="798"/>
      <c r="I78" s="799"/>
      <c r="J78" s="799"/>
      <c r="K78" s="799"/>
      <c r="L78" s="799"/>
      <c r="M78" s="800"/>
      <c r="N78" s="769"/>
      <c r="O78" s="796"/>
      <c r="P78" s="796"/>
      <c r="Q78" s="796"/>
      <c r="R78" s="796"/>
      <c r="S78" s="796"/>
      <c r="T78" s="796"/>
      <c r="U78" s="804"/>
      <c r="V78" s="805"/>
      <c r="W78" s="804"/>
      <c r="X78" s="805"/>
      <c r="Y78" s="804"/>
      <c r="Z78" s="805"/>
      <c r="AA78" s="804"/>
      <c r="AB78" s="805"/>
      <c r="AC78" s="804"/>
      <c r="AD78" s="805"/>
      <c r="AE78" s="769"/>
      <c r="AF78" s="769"/>
      <c r="AG78" s="769"/>
      <c r="AH78" s="841"/>
      <c r="AI78" s="842"/>
    </row>
    <row r="79" spans="2:35" ht="15">
      <c r="B79" s="897" t="s">
        <v>192</v>
      </c>
      <c r="C79" s="798" t="s">
        <v>198</v>
      </c>
      <c r="D79" s="798"/>
      <c r="E79" s="798"/>
      <c r="F79" s="798"/>
      <c r="G79" s="798"/>
      <c r="H79" s="798"/>
      <c r="I79" s="799" t="s">
        <v>36</v>
      </c>
      <c r="J79" s="799"/>
      <c r="K79" s="799" t="s">
        <v>29</v>
      </c>
      <c r="L79" s="799"/>
      <c r="M79" s="800">
        <v>379547.74</v>
      </c>
      <c r="N79" s="785">
        <v>12</v>
      </c>
      <c r="O79" s="770">
        <v>42898</v>
      </c>
      <c r="P79" s="757"/>
      <c r="Q79" s="757"/>
      <c r="R79" s="757"/>
      <c r="S79" s="757"/>
      <c r="T79" s="757"/>
      <c r="U79" s="791">
        <v>327312.19</v>
      </c>
      <c r="V79" s="791"/>
      <c r="W79" s="791">
        <f>SUM(U79*16%)</f>
        <v>52369.9504</v>
      </c>
      <c r="X79" s="791"/>
      <c r="Y79" s="791">
        <f>SUM(U79+W79)</f>
        <v>379682.14040000003</v>
      </c>
      <c r="Z79" s="791"/>
      <c r="AA79" s="792">
        <f>SUM(M79-Y79)</f>
        <v>-134.40040000004228</v>
      </c>
      <c r="AB79" s="792"/>
      <c r="AC79" s="791">
        <f>SUM(Y79*35%)</f>
        <v>132888.74914</v>
      </c>
      <c r="AD79" s="793"/>
      <c r="AE79" s="794">
        <v>0.35</v>
      </c>
      <c r="AF79" s="770">
        <v>42905</v>
      </c>
      <c r="AG79" s="770">
        <v>42965</v>
      </c>
      <c r="AH79" s="772" t="s">
        <v>370</v>
      </c>
      <c r="AI79" s="772"/>
    </row>
    <row r="80" spans="2:35" ht="19.5" customHeight="1">
      <c r="B80" s="897"/>
      <c r="C80" s="798"/>
      <c r="D80" s="798"/>
      <c r="E80" s="798"/>
      <c r="F80" s="798"/>
      <c r="G80" s="798"/>
      <c r="H80" s="798"/>
      <c r="I80" s="799"/>
      <c r="J80" s="799"/>
      <c r="K80" s="799"/>
      <c r="L80" s="799"/>
      <c r="M80" s="800"/>
      <c r="N80" s="801"/>
      <c r="O80" s="771"/>
      <c r="P80" s="796"/>
      <c r="Q80" s="796"/>
      <c r="R80" s="796"/>
      <c r="S80" s="796"/>
      <c r="T80" s="796"/>
      <c r="U80" s="791"/>
      <c r="V80" s="791"/>
      <c r="W80" s="791"/>
      <c r="X80" s="791"/>
      <c r="Y80" s="791"/>
      <c r="Z80" s="791"/>
      <c r="AA80" s="792"/>
      <c r="AB80" s="792"/>
      <c r="AC80" s="793"/>
      <c r="AD80" s="793"/>
      <c r="AE80" s="795"/>
      <c r="AF80" s="795"/>
      <c r="AG80" s="771"/>
      <c r="AH80" s="772"/>
      <c r="AI80" s="772"/>
    </row>
    <row r="81" spans="2:35" ht="15" customHeight="1">
      <c r="B81" s="808" t="s">
        <v>200</v>
      </c>
      <c r="C81" s="798" t="s">
        <v>206</v>
      </c>
      <c r="D81" s="798"/>
      <c r="E81" s="798"/>
      <c r="F81" s="798"/>
      <c r="G81" s="798"/>
      <c r="H81" s="798"/>
      <c r="I81" s="799" t="s">
        <v>347</v>
      </c>
      <c r="J81" s="799"/>
      <c r="K81" s="799" t="s">
        <v>143</v>
      </c>
      <c r="L81" s="799"/>
      <c r="M81" s="800">
        <v>98339.46</v>
      </c>
      <c r="N81" s="785">
        <v>15</v>
      </c>
      <c r="O81" s="770">
        <v>42898</v>
      </c>
      <c r="P81" s="757"/>
      <c r="Q81" s="757"/>
      <c r="R81" s="757"/>
      <c r="S81" s="757"/>
      <c r="T81" s="757"/>
      <c r="U81" s="791">
        <v>84775.4</v>
      </c>
      <c r="V81" s="791"/>
      <c r="W81" s="791">
        <f>SUM(U81*16%)</f>
        <v>13564.063999999998</v>
      </c>
      <c r="X81" s="791"/>
      <c r="Y81" s="791">
        <f>SUM(U81+W81)</f>
        <v>98339.46399999999</v>
      </c>
      <c r="Z81" s="791"/>
      <c r="AA81" s="792">
        <f>SUM(M81-Y81)</f>
        <v>-0.003999999986262992</v>
      </c>
      <c r="AB81" s="792"/>
      <c r="AC81" s="791">
        <f>SUM(Y81*50%)</f>
        <v>49169.731999999996</v>
      </c>
      <c r="AD81" s="793"/>
      <c r="AE81" s="794">
        <v>0.5</v>
      </c>
      <c r="AF81" s="770">
        <v>42905</v>
      </c>
      <c r="AG81" s="770">
        <v>42965</v>
      </c>
      <c r="AH81" s="772" t="s">
        <v>374</v>
      </c>
      <c r="AI81" s="772"/>
    </row>
    <row r="82" spans="2:35" ht="15">
      <c r="B82" s="808"/>
      <c r="C82" s="798"/>
      <c r="D82" s="798"/>
      <c r="E82" s="798"/>
      <c r="F82" s="798"/>
      <c r="G82" s="798"/>
      <c r="H82" s="798"/>
      <c r="I82" s="799"/>
      <c r="J82" s="799"/>
      <c r="K82" s="799"/>
      <c r="L82" s="799"/>
      <c r="M82" s="800"/>
      <c r="N82" s="801"/>
      <c r="O82" s="771"/>
      <c r="P82" s="796"/>
      <c r="Q82" s="796"/>
      <c r="R82" s="796"/>
      <c r="S82" s="796"/>
      <c r="T82" s="796"/>
      <c r="U82" s="791"/>
      <c r="V82" s="791"/>
      <c r="W82" s="791"/>
      <c r="X82" s="791"/>
      <c r="Y82" s="791"/>
      <c r="Z82" s="791"/>
      <c r="AA82" s="792"/>
      <c r="AB82" s="792"/>
      <c r="AC82" s="793"/>
      <c r="AD82" s="793"/>
      <c r="AE82" s="795"/>
      <c r="AF82" s="795"/>
      <c r="AG82" s="771"/>
      <c r="AH82" s="772"/>
      <c r="AI82" s="772"/>
    </row>
    <row r="83" spans="2:35" ht="15" customHeight="1">
      <c r="B83" s="808" t="s">
        <v>201</v>
      </c>
      <c r="C83" s="798" t="s">
        <v>207</v>
      </c>
      <c r="D83" s="798"/>
      <c r="E83" s="798"/>
      <c r="F83" s="798"/>
      <c r="G83" s="798"/>
      <c r="H83" s="798"/>
      <c r="I83" s="799" t="s">
        <v>59</v>
      </c>
      <c r="J83" s="799"/>
      <c r="K83" s="799" t="s">
        <v>18</v>
      </c>
      <c r="L83" s="799"/>
      <c r="M83" s="800">
        <v>357777.91</v>
      </c>
      <c r="N83" s="785">
        <v>15</v>
      </c>
      <c r="O83" s="770">
        <v>42898</v>
      </c>
      <c r="P83" s="757"/>
      <c r="Q83" s="757"/>
      <c r="R83" s="757"/>
      <c r="S83" s="757"/>
      <c r="T83" s="757"/>
      <c r="U83" s="791">
        <v>308429.23</v>
      </c>
      <c r="V83" s="791"/>
      <c r="W83" s="791">
        <f>SUM(U83*16%)</f>
        <v>49348.6768</v>
      </c>
      <c r="X83" s="791"/>
      <c r="Y83" s="791">
        <f>SUM(U83+W83)</f>
        <v>357777.9068</v>
      </c>
      <c r="Z83" s="791"/>
      <c r="AA83" s="792">
        <f>SUM(M83-Y83)</f>
        <v>0.0031999999773688614</v>
      </c>
      <c r="AB83" s="792"/>
      <c r="AC83" s="791">
        <f>SUM(Y83*50%)</f>
        <v>178888.9534</v>
      </c>
      <c r="AD83" s="793"/>
      <c r="AE83" s="794">
        <v>0.5</v>
      </c>
      <c r="AF83" s="770">
        <v>42905</v>
      </c>
      <c r="AG83" s="770">
        <v>42965</v>
      </c>
      <c r="AH83" s="772" t="s">
        <v>374</v>
      </c>
      <c r="AI83" s="772"/>
    </row>
    <row r="84" spans="2:35" ht="15">
      <c r="B84" s="808"/>
      <c r="C84" s="798"/>
      <c r="D84" s="798"/>
      <c r="E84" s="798"/>
      <c r="F84" s="798"/>
      <c r="G84" s="798"/>
      <c r="H84" s="798"/>
      <c r="I84" s="799"/>
      <c r="J84" s="799"/>
      <c r="K84" s="799"/>
      <c r="L84" s="799"/>
      <c r="M84" s="800"/>
      <c r="N84" s="801"/>
      <c r="O84" s="771"/>
      <c r="P84" s="796"/>
      <c r="Q84" s="796"/>
      <c r="R84" s="796"/>
      <c r="S84" s="796"/>
      <c r="T84" s="796"/>
      <c r="U84" s="791"/>
      <c r="V84" s="791"/>
      <c r="W84" s="791"/>
      <c r="X84" s="791"/>
      <c r="Y84" s="791"/>
      <c r="Z84" s="791"/>
      <c r="AA84" s="792"/>
      <c r="AB84" s="792"/>
      <c r="AC84" s="793"/>
      <c r="AD84" s="793"/>
      <c r="AE84" s="795"/>
      <c r="AF84" s="795"/>
      <c r="AG84" s="771"/>
      <c r="AH84" s="772"/>
      <c r="AI84" s="772"/>
    </row>
    <row r="85" spans="2:35" ht="15">
      <c r="B85" s="808" t="s">
        <v>202</v>
      </c>
      <c r="C85" s="798" t="s">
        <v>208</v>
      </c>
      <c r="D85" s="798"/>
      <c r="E85" s="798"/>
      <c r="F85" s="798"/>
      <c r="G85" s="798"/>
      <c r="H85" s="798"/>
      <c r="I85" s="799" t="s">
        <v>169</v>
      </c>
      <c r="J85" s="799"/>
      <c r="K85" s="799" t="s">
        <v>143</v>
      </c>
      <c r="L85" s="799"/>
      <c r="M85" s="800">
        <v>229414.29</v>
      </c>
      <c r="N85" s="785">
        <v>16</v>
      </c>
      <c r="O85" s="770">
        <v>42898</v>
      </c>
      <c r="P85" s="757"/>
      <c r="Q85" s="757"/>
      <c r="R85" s="757"/>
      <c r="S85" s="757"/>
      <c r="T85" s="757"/>
      <c r="U85" s="791">
        <v>197770.94</v>
      </c>
      <c r="V85" s="791"/>
      <c r="W85" s="791">
        <f>SUM(U85*16%)</f>
        <v>31643.3504</v>
      </c>
      <c r="X85" s="791"/>
      <c r="Y85" s="791">
        <f>SUM(U85+W85)</f>
        <v>229414.2904</v>
      </c>
      <c r="Z85" s="791"/>
      <c r="AA85" s="792">
        <f>SUM(M85-Y85)</f>
        <v>-0.00039999998989515007</v>
      </c>
      <c r="AB85" s="792"/>
      <c r="AC85" s="791">
        <f>SUM(Y85*50%)</f>
        <v>114707.1452</v>
      </c>
      <c r="AD85" s="793"/>
      <c r="AE85" s="794">
        <v>0.5</v>
      </c>
      <c r="AF85" s="770">
        <v>42905</v>
      </c>
      <c r="AG85" s="770">
        <v>42965</v>
      </c>
      <c r="AH85" s="772" t="s">
        <v>366</v>
      </c>
      <c r="AI85" s="772"/>
    </row>
    <row r="86" spans="2:35" ht="15" customHeight="1">
      <c r="B86" s="808"/>
      <c r="C86" s="798"/>
      <c r="D86" s="798"/>
      <c r="E86" s="798"/>
      <c r="F86" s="798"/>
      <c r="G86" s="798"/>
      <c r="H86" s="798"/>
      <c r="I86" s="799"/>
      <c r="J86" s="799"/>
      <c r="K86" s="799"/>
      <c r="L86" s="799"/>
      <c r="M86" s="800"/>
      <c r="N86" s="801"/>
      <c r="O86" s="771"/>
      <c r="P86" s="796"/>
      <c r="Q86" s="796"/>
      <c r="R86" s="796"/>
      <c r="S86" s="796"/>
      <c r="T86" s="796"/>
      <c r="U86" s="791"/>
      <c r="V86" s="791"/>
      <c r="W86" s="791"/>
      <c r="X86" s="791"/>
      <c r="Y86" s="791"/>
      <c r="Z86" s="791"/>
      <c r="AA86" s="792"/>
      <c r="AB86" s="792"/>
      <c r="AC86" s="793"/>
      <c r="AD86" s="793"/>
      <c r="AE86" s="795"/>
      <c r="AF86" s="795"/>
      <c r="AG86" s="771"/>
      <c r="AH86" s="772"/>
      <c r="AI86" s="772"/>
    </row>
    <row r="87" spans="2:35" ht="15">
      <c r="B87" s="808" t="s">
        <v>203</v>
      </c>
      <c r="C87" s="798" t="s">
        <v>209</v>
      </c>
      <c r="D87" s="798"/>
      <c r="E87" s="798"/>
      <c r="F87" s="798"/>
      <c r="G87" s="798"/>
      <c r="H87" s="798"/>
      <c r="I87" s="799" t="s">
        <v>212</v>
      </c>
      <c r="J87" s="799"/>
      <c r="K87" s="799" t="s">
        <v>346</v>
      </c>
      <c r="L87" s="799"/>
      <c r="M87" s="800">
        <v>267539.91</v>
      </c>
      <c r="N87" s="785">
        <v>17</v>
      </c>
      <c r="O87" s="770">
        <v>42898</v>
      </c>
      <c r="P87" s="757"/>
      <c r="Q87" s="757"/>
      <c r="R87" s="757"/>
      <c r="S87" s="757"/>
      <c r="T87" s="757"/>
      <c r="U87" s="791">
        <v>240608.24</v>
      </c>
      <c r="V87" s="791"/>
      <c r="W87" s="791">
        <f>SUM(U87*16%)</f>
        <v>38497.3184</v>
      </c>
      <c r="X87" s="791"/>
      <c r="Y87" s="791">
        <f>SUM(U87+W87)</f>
        <v>279105.5584</v>
      </c>
      <c r="Z87" s="791"/>
      <c r="AA87" s="792">
        <f>SUM(M87-Y87)</f>
        <v>-11565.648400000005</v>
      </c>
      <c r="AB87" s="792"/>
      <c r="AC87" s="791">
        <f>SUM(Y87*50%)</f>
        <v>139552.7792</v>
      </c>
      <c r="AD87" s="793"/>
      <c r="AE87" s="794">
        <v>0.5</v>
      </c>
      <c r="AF87" s="770">
        <v>42905</v>
      </c>
      <c r="AG87" s="770">
        <v>42965</v>
      </c>
      <c r="AH87" s="925" t="s">
        <v>378</v>
      </c>
      <c r="AI87" s="925"/>
    </row>
    <row r="88" spans="2:35" ht="15" customHeight="1">
      <c r="B88" s="808"/>
      <c r="C88" s="798"/>
      <c r="D88" s="798"/>
      <c r="E88" s="798"/>
      <c r="F88" s="798"/>
      <c r="G88" s="798"/>
      <c r="H88" s="798"/>
      <c r="I88" s="799"/>
      <c r="J88" s="799"/>
      <c r="K88" s="799"/>
      <c r="L88" s="799"/>
      <c r="M88" s="800"/>
      <c r="N88" s="801"/>
      <c r="O88" s="771"/>
      <c r="P88" s="796"/>
      <c r="Q88" s="796"/>
      <c r="R88" s="796"/>
      <c r="S88" s="796"/>
      <c r="T88" s="796"/>
      <c r="U88" s="791"/>
      <c r="V88" s="791"/>
      <c r="W88" s="791"/>
      <c r="X88" s="791"/>
      <c r="Y88" s="791"/>
      <c r="Z88" s="791"/>
      <c r="AA88" s="792"/>
      <c r="AB88" s="792"/>
      <c r="AC88" s="793"/>
      <c r="AD88" s="793"/>
      <c r="AE88" s="795"/>
      <c r="AF88" s="795"/>
      <c r="AG88" s="771"/>
      <c r="AH88" s="925"/>
      <c r="AI88" s="925"/>
    </row>
    <row r="89" spans="2:35" ht="15">
      <c r="B89" s="808" t="s">
        <v>204</v>
      </c>
      <c r="C89" s="798" t="s">
        <v>210</v>
      </c>
      <c r="D89" s="798"/>
      <c r="E89" s="798"/>
      <c r="F89" s="798"/>
      <c r="G89" s="798"/>
      <c r="H89" s="798"/>
      <c r="I89" s="799" t="s">
        <v>11</v>
      </c>
      <c r="J89" s="799"/>
      <c r="K89" s="799" t="s">
        <v>11</v>
      </c>
      <c r="L89" s="799"/>
      <c r="M89" s="800">
        <v>548059.08</v>
      </c>
      <c r="N89" s="785">
        <v>18</v>
      </c>
      <c r="O89" s="770">
        <v>42898</v>
      </c>
      <c r="P89" s="757"/>
      <c r="Q89" s="757"/>
      <c r="R89" s="757"/>
      <c r="S89" s="757"/>
      <c r="T89" s="757"/>
      <c r="U89" s="791">
        <v>492905.48</v>
      </c>
      <c r="V89" s="791"/>
      <c r="W89" s="791">
        <f>SUM(U89*16%)</f>
        <v>78864.8768</v>
      </c>
      <c r="X89" s="791"/>
      <c r="Y89" s="791">
        <f>SUM(U89+W89)</f>
        <v>571770.3568</v>
      </c>
      <c r="Z89" s="791"/>
      <c r="AA89" s="792">
        <f>SUM(M89-Y89)</f>
        <v>-23711.276799999992</v>
      </c>
      <c r="AB89" s="792"/>
      <c r="AC89" s="791">
        <f>SUM(Y89*50%)</f>
        <v>285885.1784</v>
      </c>
      <c r="AD89" s="793"/>
      <c r="AE89" s="794">
        <v>0.5</v>
      </c>
      <c r="AF89" s="770">
        <v>42905</v>
      </c>
      <c r="AG89" s="770">
        <v>42965</v>
      </c>
      <c r="AH89" s="772" t="s">
        <v>372</v>
      </c>
      <c r="AI89" s="772"/>
    </row>
    <row r="90" spans="2:35" ht="15" customHeight="1">
      <c r="B90" s="808"/>
      <c r="C90" s="798"/>
      <c r="D90" s="798"/>
      <c r="E90" s="798"/>
      <c r="F90" s="798"/>
      <c r="G90" s="798"/>
      <c r="H90" s="798"/>
      <c r="I90" s="799"/>
      <c r="J90" s="799"/>
      <c r="K90" s="799"/>
      <c r="L90" s="799"/>
      <c r="M90" s="800"/>
      <c r="N90" s="801"/>
      <c r="O90" s="771"/>
      <c r="P90" s="796"/>
      <c r="Q90" s="796"/>
      <c r="R90" s="796"/>
      <c r="S90" s="796"/>
      <c r="T90" s="796"/>
      <c r="U90" s="791"/>
      <c r="V90" s="791"/>
      <c r="W90" s="791"/>
      <c r="X90" s="791"/>
      <c r="Y90" s="791"/>
      <c r="Z90" s="791"/>
      <c r="AA90" s="792"/>
      <c r="AB90" s="792"/>
      <c r="AC90" s="793"/>
      <c r="AD90" s="793"/>
      <c r="AE90" s="795"/>
      <c r="AF90" s="795"/>
      <c r="AG90" s="771"/>
      <c r="AH90" s="772"/>
      <c r="AI90" s="772"/>
    </row>
    <row r="91" spans="2:35" ht="15" customHeight="1">
      <c r="B91" s="797">
        <v>51</v>
      </c>
      <c r="C91" s="798"/>
      <c r="D91" s="798"/>
      <c r="E91" s="798"/>
      <c r="F91" s="798"/>
      <c r="G91" s="798"/>
      <c r="H91" s="798"/>
      <c r="I91" s="799"/>
      <c r="J91" s="799"/>
      <c r="K91" s="799"/>
      <c r="L91" s="799"/>
      <c r="M91" s="800">
        <v>179336.8</v>
      </c>
      <c r="N91" s="785">
        <v>18</v>
      </c>
      <c r="O91" s="770">
        <v>42898</v>
      </c>
      <c r="P91" s="757"/>
      <c r="Q91" s="757"/>
      <c r="R91" s="757"/>
      <c r="S91" s="757"/>
      <c r="T91" s="757"/>
      <c r="U91" s="791">
        <v>492905.48</v>
      </c>
      <c r="V91" s="791"/>
      <c r="W91" s="791">
        <f>SUM(U91*16%)</f>
        <v>78864.8768</v>
      </c>
      <c r="X91" s="791"/>
      <c r="Y91" s="791">
        <f>SUM(U91+W91)</f>
        <v>571770.3568</v>
      </c>
      <c r="Z91" s="791"/>
      <c r="AA91" s="792">
        <f>SUM(M91-Y91)</f>
        <v>-392433.55679999996</v>
      </c>
      <c r="AB91" s="792"/>
      <c r="AC91" s="791">
        <f>SUM(Y91*50%)</f>
        <v>285885.1784</v>
      </c>
      <c r="AD91" s="793"/>
      <c r="AE91" s="794">
        <v>0.5</v>
      </c>
      <c r="AF91" s="770">
        <v>42905</v>
      </c>
      <c r="AG91" s="770">
        <v>42965</v>
      </c>
      <c r="AH91" s="772" t="s">
        <v>372</v>
      </c>
      <c r="AI91" s="772"/>
    </row>
    <row r="92" spans="2:35" ht="15" customHeight="1">
      <c r="B92" s="797"/>
      <c r="C92" s="798"/>
      <c r="D92" s="798"/>
      <c r="E92" s="798"/>
      <c r="F92" s="798"/>
      <c r="G92" s="798"/>
      <c r="H92" s="798"/>
      <c r="I92" s="799"/>
      <c r="J92" s="799"/>
      <c r="K92" s="799"/>
      <c r="L92" s="799"/>
      <c r="M92" s="800"/>
      <c r="N92" s="801"/>
      <c r="O92" s="771"/>
      <c r="P92" s="796"/>
      <c r="Q92" s="796"/>
      <c r="R92" s="796"/>
      <c r="S92" s="796"/>
      <c r="T92" s="796"/>
      <c r="U92" s="791"/>
      <c r="V92" s="791"/>
      <c r="W92" s="791"/>
      <c r="X92" s="791"/>
      <c r="Y92" s="791"/>
      <c r="Z92" s="791"/>
      <c r="AA92" s="792"/>
      <c r="AB92" s="792"/>
      <c r="AC92" s="793"/>
      <c r="AD92" s="793"/>
      <c r="AE92" s="795"/>
      <c r="AF92" s="795"/>
      <c r="AG92" s="771"/>
      <c r="AH92" s="772"/>
      <c r="AI92" s="772"/>
    </row>
    <row r="93" spans="2:35" ht="15" customHeight="1">
      <c r="B93" s="797">
        <v>208</v>
      </c>
      <c r="C93" s="798"/>
      <c r="D93" s="798"/>
      <c r="E93" s="798"/>
      <c r="F93" s="798"/>
      <c r="G93" s="798"/>
      <c r="H93" s="798"/>
      <c r="I93" s="799"/>
      <c r="J93" s="799"/>
      <c r="K93" s="799"/>
      <c r="L93" s="799"/>
      <c r="M93" s="800">
        <v>158802.41</v>
      </c>
      <c r="N93" s="785">
        <v>18</v>
      </c>
      <c r="O93" s="770">
        <v>42898</v>
      </c>
      <c r="P93" s="757"/>
      <c r="Q93" s="757"/>
      <c r="R93" s="757"/>
      <c r="S93" s="757"/>
      <c r="T93" s="757"/>
      <c r="U93" s="791">
        <v>492905.48</v>
      </c>
      <c r="V93" s="791"/>
      <c r="W93" s="791">
        <f>SUM(U93*16%)</f>
        <v>78864.8768</v>
      </c>
      <c r="X93" s="791"/>
      <c r="Y93" s="791">
        <f>SUM(U93+W93)</f>
        <v>571770.3568</v>
      </c>
      <c r="Z93" s="791"/>
      <c r="AA93" s="792">
        <f>SUM(M93-Y93)</f>
        <v>-412967.9467999999</v>
      </c>
      <c r="AB93" s="792"/>
      <c r="AC93" s="791">
        <f>SUM(Y93*50%)</f>
        <v>285885.1784</v>
      </c>
      <c r="AD93" s="793"/>
      <c r="AE93" s="794">
        <v>0.5</v>
      </c>
      <c r="AF93" s="770">
        <v>42905</v>
      </c>
      <c r="AG93" s="770">
        <v>42965</v>
      </c>
      <c r="AH93" s="772" t="s">
        <v>372</v>
      </c>
      <c r="AI93" s="772"/>
    </row>
    <row r="94" spans="2:35" ht="15" customHeight="1">
      <c r="B94" s="797"/>
      <c r="C94" s="798"/>
      <c r="D94" s="798"/>
      <c r="E94" s="798"/>
      <c r="F94" s="798"/>
      <c r="G94" s="798"/>
      <c r="H94" s="798"/>
      <c r="I94" s="799"/>
      <c r="J94" s="799"/>
      <c r="K94" s="799"/>
      <c r="L94" s="799"/>
      <c r="M94" s="800"/>
      <c r="N94" s="801"/>
      <c r="O94" s="771"/>
      <c r="P94" s="796"/>
      <c r="Q94" s="796"/>
      <c r="R94" s="796"/>
      <c r="S94" s="796"/>
      <c r="T94" s="796"/>
      <c r="U94" s="791"/>
      <c r="V94" s="791"/>
      <c r="W94" s="791"/>
      <c r="X94" s="791"/>
      <c r="Y94" s="791"/>
      <c r="Z94" s="791"/>
      <c r="AA94" s="792"/>
      <c r="AB94" s="792"/>
      <c r="AC94" s="793"/>
      <c r="AD94" s="793"/>
      <c r="AE94" s="795"/>
      <c r="AF94" s="795"/>
      <c r="AG94" s="771"/>
      <c r="AH94" s="772"/>
      <c r="AI94" s="772"/>
    </row>
    <row r="95" spans="2:35" ht="15" customHeight="1">
      <c r="B95" s="797">
        <v>209</v>
      </c>
      <c r="C95" s="798"/>
      <c r="D95" s="798"/>
      <c r="E95" s="798"/>
      <c r="F95" s="798"/>
      <c r="G95" s="798"/>
      <c r="H95" s="798"/>
      <c r="I95" s="799"/>
      <c r="J95" s="799"/>
      <c r="K95" s="799"/>
      <c r="L95" s="799"/>
      <c r="M95" s="800">
        <v>994570.56</v>
      </c>
      <c r="N95" s="785">
        <v>18</v>
      </c>
      <c r="O95" s="770">
        <v>42898</v>
      </c>
      <c r="P95" s="757"/>
      <c r="Q95" s="757"/>
      <c r="R95" s="757"/>
      <c r="S95" s="757"/>
      <c r="T95" s="757"/>
      <c r="U95" s="791">
        <v>492905.48</v>
      </c>
      <c r="V95" s="791"/>
      <c r="W95" s="791">
        <f>SUM(U95*16%)</f>
        <v>78864.8768</v>
      </c>
      <c r="X95" s="791"/>
      <c r="Y95" s="791">
        <f>SUM(U95+W95)</f>
        <v>571770.3568</v>
      </c>
      <c r="Z95" s="791"/>
      <c r="AA95" s="792">
        <f>SUM(M95-Y95)</f>
        <v>422800.2032000001</v>
      </c>
      <c r="AB95" s="792"/>
      <c r="AC95" s="791">
        <f>SUM(Y95*50%)</f>
        <v>285885.1784</v>
      </c>
      <c r="AD95" s="793"/>
      <c r="AE95" s="794">
        <v>0.5</v>
      </c>
      <c r="AF95" s="770">
        <v>42905</v>
      </c>
      <c r="AG95" s="770">
        <v>42965</v>
      </c>
      <c r="AH95" s="772" t="s">
        <v>372</v>
      </c>
      <c r="AI95" s="772"/>
    </row>
    <row r="96" spans="2:35" ht="15" customHeight="1">
      <c r="B96" s="797"/>
      <c r="C96" s="798"/>
      <c r="D96" s="798"/>
      <c r="E96" s="798"/>
      <c r="F96" s="798"/>
      <c r="G96" s="798"/>
      <c r="H96" s="798"/>
      <c r="I96" s="799"/>
      <c r="J96" s="799"/>
      <c r="K96" s="799"/>
      <c r="L96" s="799"/>
      <c r="M96" s="800"/>
      <c r="N96" s="801"/>
      <c r="O96" s="771"/>
      <c r="P96" s="796"/>
      <c r="Q96" s="796"/>
      <c r="R96" s="796"/>
      <c r="S96" s="796"/>
      <c r="T96" s="796"/>
      <c r="U96" s="791"/>
      <c r="V96" s="791"/>
      <c r="W96" s="791"/>
      <c r="X96" s="791"/>
      <c r="Y96" s="791"/>
      <c r="Z96" s="791"/>
      <c r="AA96" s="792"/>
      <c r="AB96" s="792"/>
      <c r="AC96" s="793"/>
      <c r="AD96" s="793"/>
      <c r="AE96" s="795"/>
      <c r="AF96" s="795"/>
      <c r="AG96" s="771"/>
      <c r="AH96" s="772"/>
      <c r="AI96" s="772"/>
    </row>
    <row r="97" spans="2:35" ht="15" customHeight="1">
      <c r="B97" s="797">
        <v>211</v>
      </c>
      <c r="C97" s="798"/>
      <c r="D97" s="798"/>
      <c r="E97" s="798"/>
      <c r="F97" s="798"/>
      <c r="G97" s="798"/>
      <c r="H97" s="798"/>
      <c r="I97" s="799"/>
      <c r="J97" s="799"/>
      <c r="K97" s="799"/>
      <c r="L97" s="799"/>
      <c r="M97" s="800">
        <v>331564.41</v>
      </c>
      <c r="N97" s="785">
        <v>18</v>
      </c>
      <c r="O97" s="770">
        <v>42898</v>
      </c>
      <c r="P97" s="757"/>
      <c r="Q97" s="757"/>
      <c r="R97" s="757"/>
      <c r="S97" s="757"/>
      <c r="T97" s="757"/>
      <c r="U97" s="791">
        <v>492905.48</v>
      </c>
      <c r="V97" s="791"/>
      <c r="W97" s="791">
        <f>SUM(U97*16%)</f>
        <v>78864.8768</v>
      </c>
      <c r="X97" s="791"/>
      <c r="Y97" s="791">
        <f>SUM(U97+W97)</f>
        <v>571770.3568</v>
      </c>
      <c r="Z97" s="791"/>
      <c r="AA97" s="792">
        <f>SUM(M97-Y97)</f>
        <v>-240205.94679999998</v>
      </c>
      <c r="AB97" s="792"/>
      <c r="AC97" s="791">
        <f>SUM(Y97*50%)</f>
        <v>285885.1784</v>
      </c>
      <c r="AD97" s="793"/>
      <c r="AE97" s="794">
        <v>0.5</v>
      </c>
      <c r="AF97" s="770">
        <v>42905</v>
      </c>
      <c r="AG97" s="770">
        <v>42965</v>
      </c>
      <c r="AH97" s="772" t="s">
        <v>372</v>
      </c>
      <c r="AI97" s="772"/>
    </row>
    <row r="98" spans="2:69" ht="15" customHeight="1">
      <c r="B98" s="797"/>
      <c r="C98" s="798"/>
      <c r="D98" s="798"/>
      <c r="E98" s="798"/>
      <c r="F98" s="798"/>
      <c r="G98" s="798"/>
      <c r="H98" s="798"/>
      <c r="I98" s="799"/>
      <c r="J98" s="799"/>
      <c r="K98" s="799"/>
      <c r="L98" s="799"/>
      <c r="M98" s="800"/>
      <c r="N98" s="801"/>
      <c r="O98" s="771"/>
      <c r="P98" s="796"/>
      <c r="Q98" s="796"/>
      <c r="R98" s="796"/>
      <c r="S98" s="796"/>
      <c r="T98" s="796"/>
      <c r="U98" s="791"/>
      <c r="V98" s="791"/>
      <c r="W98" s="791"/>
      <c r="X98" s="791"/>
      <c r="Y98" s="791"/>
      <c r="Z98" s="791"/>
      <c r="AA98" s="792"/>
      <c r="AB98" s="792"/>
      <c r="AC98" s="793"/>
      <c r="AD98" s="793"/>
      <c r="AE98" s="795"/>
      <c r="AF98" s="795"/>
      <c r="AG98" s="771"/>
      <c r="AH98" s="772"/>
      <c r="AI98" s="772"/>
      <c r="AJ98" s="315" t="s">
        <v>229</v>
      </c>
      <c r="AK98" s="478" t="s">
        <v>244</v>
      </c>
      <c r="AL98" s="478"/>
      <c r="AM98" s="478"/>
      <c r="AN98" s="478"/>
      <c r="AO98" s="478"/>
      <c r="AP98" s="478"/>
      <c r="AQ98" s="466" t="s">
        <v>253</v>
      </c>
      <c r="AR98" s="466"/>
      <c r="AS98" s="466" t="s">
        <v>62</v>
      </c>
      <c r="AT98" s="466"/>
      <c r="AU98" s="463">
        <v>436357.93</v>
      </c>
      <c r="AV98" s="477">
        <v>6</v>
      </c>
      <c r="AW98" s="467">
        <v>42891</v>
      </c>
      <c r="AX98" s="475">
        <v>227945.31</v>
      </c>
      <c r="AY98" s="469"/>
      <c r="AZ98" s="469"/>
      <c r="BA98" s="470">
        <f>SUM(AX98:AZ102)</f>
        <v>227945.31</v>
      </c>
      <c r="BB98" s="471">
        <f>SUM(BG98-BA98)</f>
        <v>208412.62080000003</v>
      </c>
      <c r="BC98" s="464">
        <v>376170.63</v>
      </c>
      <c r="BD98" s="464"/>
      <c r="BE98" s="464">
        <f>SUM(BC98*16%)</f>
        <v>60187.300800000005</v>
      </c>
      <c r="BF98" s="464"/>
      <c r="BG98" s="464">
        <f>SUM(BC98+BE98)</f>
        <v>436357.93080000003</v>
      </c>
      <c r="BH98" s="464"/>
      <c r="BI98" s="479">
        <f>SUM(AU98-BG98)</f>
        <v>-0.000800000037997961</v>
      </c>
      <c r="BJ98" s="479"/>
      <c r="BK98" s="464">
        <f>SUM(BG98*35%)</f>
        <v>152725.27578</v>
      </c>
      <c r="BL98" s="465"/>
      <c r="BM98" s="474">
        <v>0.35</v>
      </c>
      <c r="BN98" s="467">
        <v>42898</v>
      </c>
      <c r="BO98" s="467">
        <v>42957</v>
      </c>
      <c r="BP98" s="481" t="s">
        <v>381</v>
      </c>
      <c r="BQ98" s="481"/>
    </row>
    <row r="99" spans="2:69" ht="15">
      <c r="B99" s="797">
        <v>212</v>
      </c>
      <c r="C99" s="798"/>
      <c r="D99" s="798"/>
      <c r="E99" s="798"/>
      <c r="F99" s="798"/>
      <c r="G99" s="798"/>
      <c r="H99" s="798"/>
      <c r="I99" s="799"/>
      <c r="J99" s="799"/>
      <c r="K99" s="799"/>
      <c r="L99" s="799"/>
      <c r="M99" s="800">
        <v>655319.06</v>
      </c>
      <c r="N99" s="785">
        <v>18</v>
      </c>
      <c r="O99" s="770">
        <v>42898</v>
      </c>
      <c r="P99" s="757"/>
      <c r="Q99" s="757"/>
      <c r="R99" s="757"/>
      <c r="S99" s="757"/>
      <c r="T99" s="757"/>
      <c r="U99" s="791">
        <v>492905.48</v>
      </c>
      <c r="V99" s="791"/>
      <c r="W99" s="791">
        <f>SUM(U99*16%)</f>
        <v>78864.8768</v>
      </c>
      <c r="X99" s="791"/>
      <c r="Y99" s="791">
        <f>SUM(U99+W99)</f>
        <v>571770.3568</v>
      </c>
      <c r="Z99" s="791"/>
      <c r="AA99" s="792">
        <f>SUM(M99-Y99)</f>
        <v>83548.7032000001</v>
      </c>
      <c r="AB99" s="792"/>
      <c r="AC99" s="791">
        <f>SUM(Y99*50%)</f>
        <v>285885.1784</v>
      </c>
      <c r="AD99" s="793"/>
      <c r="AE99" s="794">
        <v>0.5</v>
      </c>
      <c r="AF99" s="770">
        <v>42905</v>
      </c>
      <c r="AG99" s="770">
        <v>42965</v>
      </c>
      <c r="AH99" s="772" t="s">
        <v>372</v>
      </c>
      <c r="AI99" s="772"/>
      <c r="AJ99" s="315"/>
      <c r="AK99" s="478"/>
      <c r="AL99" s="478"/>
      <c r="AM99" s="478"/>
      <c r="AN99" s="478"/>
      <c r="AO99" s="478"/>
      <c r="AP99" s="478"/>
      <c r="AQ99" s="466"/>
      <c r="AR99" s="466"/>
      <c r="AS99" s="466"/>
      <c r="AT99" s="466"/>
      <c r="AU99" s="463"/>
      <c r="AV99" s="480"/>
      <c r="AW99" s="468"/>
      <c r="AX99" s="476"/>
      <c r="AY99" s="472"/>
      <c r="AZ99" s="472"/>
      <c r="BA99" s="502"/>
      <c r="BB99" s="503"/>
      <c r="BC99" s="464"/>
      <c r="BD99" s="464"/>
      <c r="BE99" s="464"/>
      <c r="BF99" s="464"/>
      <c r="BG99" s="464"/>
      <c r="BH99" s="464"/>
      <c r="BI99" s="479"/>
      <c r="BJ99" s="479"/>
      <c r="BK99" s="464"/>
      <c r="BL99" s="465"/>
      <c r="BM99" s="504"/>
      <c r="BN99" s="468"/>
      <c r="BO99" s="468"/>
      <c r="BP99" s="481"/>
      <c r="BQ99" s="481"/>
    </row>
    <row r="100" spans="2:69" ht="15">
      <c r="B100" s="797"/>
      <c r="C100" s="798"/>
      <c r="D100" s="798"/>
      <c r="E100" s="798"/>
      <c r="F100" s="798"/>
      <c r="G100" s="798"/>
      <c r="H100" s="798"/>
      <c r="I100" s="799"/>
      <c r="J100" s="799"/>
      <c r="K100" s="799"/>
      <c r="L100" s="799"/>
      <c r="M100" s="800"/>
      <c r="N100" s="801"/>
      <c r="O100" s="771"/>
      <c r="P100" s="796"/>
      <c r="Q100" s="796"/>
      <c r="R100" s="796"/>
      <c r="S100" s="796"/>
      <c r="T100" s="796"/>
      <c r="U100" s="791"/>
      <c r="V100" s="791"/>
      <c r="W100" s="791"/>
      <c r="X100" s="791"/>
      <c r="Y100" s="791"/>
      <c r="Z100" s="791"/>
      <c r="AA100" s="792"/>
      <c r="AB100" s="792"/>
      <c r="AC100" s="793"/>
      <c r="AD100" s="793"/>
      <c r="AE100" s="795"/>
      <c r="AF100" s="795"/>
      <c r="AG100" s="771"/>
      <c r="AH100" s="772"/>
      <c r="AI100" s="772"/>
      <c r="AJ100" s="315"/>
      <c r="AK100" s="478"/>
      <c r="AL100" s="478"/>
      <c r="AM100" s="478"/>
      <c r="AN100" s="478"/>
      <c r="AO100" s="478"/>
      <c r="AP100" s="478"/>
      <c r="AQ100" s="466"/>
      <c r="AR100" s="466"/>
      <c r="AS100" s="466"/>
      <c r="AT100" s="466"/>
      <c r="AU100" s="463"/>
      <c r="AV100" s="480"/>
      <c r="AW100" s="468"/>
      <c r="AX100" s="476"/>
      <c r="AY100" s="472"/>
      <c r="AZ100" s="472"/>
      <c r="BA100" s="502"/>
      <c r="BB100" s="503"/>
      <c r="BC100" s="464"/>
      <c r="BD100" s="464"/>
      <c r="BE100" s="464"/>
      <c r="BF100" s="464"/>
      <c r="BG100" s="464"/>
      <c r="BH100" s="464"/>
      <c r="BI100" s="479"/>
      <c r="BJ100" s="479"/>
      <c r="BK100" s="464"/>
      <c r="BL100" s="465"/>
      <c r="BM100" s="504"/>
      <c r="BN100" s="468"/>
      <c r="BO100" s="468"/>
      <c r="BP100" s="481"/>
      <c r="BQ100" s="481"/>
    </row>
    <row r="101" spans="2:103" ht="15">
      <c r="B101" s="797">
        <v>213</v>
      </c>
      <c r="C101" s="798"/>
      <c r="D101" s="798"/>
      <c r="E101" s="798"/>
      <c r="F101" s="798"/>
      <c r="G101" s="798"/>
      <c r="H101" s="798"/>
      <c r="I101" s="799"/>
      <c r="J101" s="799"/>
      <c r="K101" s="799"/>
      <c r="L101" s="799"/>
      <c r="M101" s="800">
        <v>121830.15</v>
      </c>
      <c r="N101" s="785">
        <v>18</v>
      </c>
      <c r="O101" s="770">
        <v>42898</v>
      </c>
      <c r="P101" s="757"/>
      <c r="Q101" s="757"/>
      <c r="R101" s="757"/>
      <c r="S101" s="757"/>
      <c r="T101" s="757"/>
      <c r="U101" s="791">
        <v>492905.48</v>
      </c>
      <c r="V101" s="791"/>
      <c r="W101" s="791">
        <f>SUM(U101*16%)</f>
        <v>78864.8768</v>
      </c>
      <c r="X101" s="791"/>
      <c r="Y101" s="791">
        <f>SUM(U101+W101)</f>
        <v>571770.3568</v>
      </c>
      <c r="Z101" s="791"/>
      <c r="AA101" s="792">
        <f>SUM(M101-Y101)</f>
        <v>-449940.2067999999</v>
      </c>
      <c r="AB101" s="792"/>
      <c r="AC101" s="791">
        <f>SUM(Y101*50%)</f>
        <v>285885.1784</v>
      </c>
      <c r="AD101" s="793"/>
      <c r="AE101" s="794">
        <v>0.5</v>
      </c>
      <c r="AF101" s="770">
        <v>42905</v>
      </c>
      <c r="AG101" s="770">
        <v>42965</v>
      </c>
      <c r="AH101" s="772" t="s">
        <v>372</v>
      </c>
      <c r="AI101" s="772"/>
      <c r="AJ101" s="797">
        <v>213</v>
      </c>
      <c r="AK101" s="798"/>
      <c r="AL101" s="798"/>
      <c r="AM101" s="798"/>
      <c r="AN101" s="798"/>
      <c r="AO101" s="798"/>
      <c r="AP101" s="798"/>
      <c r="AQ101" s="799"/>
      <c r="AR101" s="799"/>
      <c r="AS101" s="799"/>
      <c r="AT101" s="799"/>
      <c r="AU101" s="713">
        <v>122330.14</v>
      </c>
      <c r="AV101" s="785">
        <v>18</v>
      </c>
      <c r="AW101" s="770">
        <v>42898</v>
      </c>
      <c r="AX101" s="757"/>
      <c r="AY101" s="757"/>
      <c r="AZ101" s="757"/>
      <c r="BA101" s="757"/>
      <c r="BB101" s="757"/>
      <c r="BC101" s="791">
        <v>492905.48</v>
      </c>
      <c r="BD101" s="791"/>
      <c r="BE101" s="791">
        <f>SUM(BC101*16%)</f>
        <v>78864.8768</v>
      </c>
      <c r="BF101" s="791"/>
      <c r="BG101" s="791">
        <f>SUM(BC101+BE101)</f>
        <v>571770.3568</v>
      </c>
      <c r="BH101" s="791"/>
      <c r="BI101" s="792">
        <f>SUM(AU101-BG101)</f>
        <v>-449440.21679999994</v>
      </c>
      <c r="BJ101" s="792"/>
      <c r="BK101" s="791">
        <f>SUM(BG101*50%)</f>
        <v>285885.1784</v>
      </c>
      <c r="BL101" s="793"/>
      <c r="BM101" s="794">
        <v>0.5</v>
      </c>
      <c r="BN101" s="770">
        <v>42905</v>
      </c>
      <c r="BO101" s="770">
        <v>42965</v>
      </c>
      <c r="BP101" s="772" t="s">
        <v>372</v>
      </c>
      <c r="BQ101" s="772"/>
      <c r="BR101" s="315"/>
      <c r="BS101" s="478"/>
      <c r="BT101" s="478"/>
      <c r="BU101" s="478"/>
      <c r="BV101" s="478"/>
      <c r="BW101" s="478"/>
      <c r="BX101" s="478"/>
      <c r="BY101" s="466"/>
      <c r="BZ101" s="466"/>
      <c r="CA101" s="466"/>
      <c r="CB101" s="466"/>
      <c r="CC101" s="463"/>
      <c r="CD101" s="480"/>
      <c r="CE101" s="468"/>
      <c r="CF101" s="476"/>
      <c r="CG101" s="472"/>
      <c r="CH101" s="472"/>
      <c r="CI101" s="502"/>
      <c r="CJ101" s="503"/>
      <c r="CK101" s="464"/>
      <c r="CL101" s="464"/>
      <c r="CM101" s="464"/>
      <c r="CN101" s="464"/>
      <c r="CO101" s="464"/>
      <c r="CP101" s="464"/>
      <c r="CQ101" s="479"/>
      <c r="CR101" s="479"/>
      <c r="CS101" s="464"/>
      <c r="CT101" s="465"/>
      <c r="CU101" s="504"/>
      <c r="CV101" s="468"/>
      <c r="CW101" s="468"/>
      <c r="CX101" s="481"/>
      <c r="CY101" s="481"/>
    </row>
    <row r="102" spans="2:103" ht="15">
      <c r="B102" s="797"/>
      <c r="C102" s="798"/>
      <c r="D102" s="798"/>
      <c r="E102" s="798"/>
      <c r="F102" s="798"/>
      <c r="G102" s="798"/>
      <c r="H102" s="798"/>
      <c r="I102" s="799"/>
      <c r="J102" s="799"/>
      <c r="K102" s="799"/>
      <c r="L102" s="799"/>
      <c r="M102" s="800"/>
      <c r="N102" s="801"/>
      <c r="O102" s="771"/>
      <c r="P102" s="796"/>
      <c r="Q102" s="796"/>
      <c r="R102" s="796"/>
      <c r="S102" s="796"/>
      <c r="T102" s="796"/>
      <c r="U102" s="791"/>
      <c r="V102" s="791"/>
      <c r="W102" s="791"/>
      <c r="X102" s="791"/>
      <c r="Y102" s="791"/>
      <c r="Z102" s="791"/>
      <c r="AA102" s="792"/>
      <c r="AB102" s="792"/>
      <c r="AC102" s="793"/>
      <c r="AD102" s="793"/>
      <c r="AE102" s="795"/>
      <c r="AF102" s="795"/>
      <c r="AG102" s="771"/>
      <c r="AH102" s="772"/>
      <c r="AI102" s="772"/>
      <c r="AJ102" s="797"/>
      <c r="AK102" s="798"/>
      <c r="AL102" s="798"/>
      <c r="AM102" s="798"/>
      <c r="AN102" s="798"/>
      <c r="AO102" s="798"/>
      <c r="AP102" s="798"/>
      <c r="AQ102" s="799"/>
      <c r="AR102" s="799"/>
      <c r="AS102" s="799"/>
      <c r="AT102" s="799"/>
      <c r="AU102" s="713"/>
      <c r="AV102" s="801"/>
      <c r="AW102" s="771"/>
      <c r="AX102" s="796"/>
      <c r="AY102" s="796"/>
      <c r="AZ102" s="796"/>
      <c r="BA102" s="796"/>
      <c r="BB102" s="796"/>
      <c r="BC102" s="791"/>
      <c r="BD102" s="791"/>
      <c r="BE102" s="791"/>
      <c r="BF102" s="791"/>
      <c r="BG102" s="791"/>
      <c r="BH102" s="791"/>
      <c r="BI102" s="792"/>
      <c r="BJ102" s="792"/>
      <c r="BK102" s="793"/>
      <c r="BL102" s="793"/>
      <c r="BM102" s="795"/>
      <c r="BN102" s="795"/>
      <c r="BO102" s="771"/>
      <c r="BP102" s="772"/>
      <c r="BQ102" s="772"/>
      <c r="BR102" s="315"/>
      <c r="BS102" s="478"/>
      <c r="BT102" s="478"/>
      <c r="BU102" s="478"/>
      <c r="BV102" s="478"/>
      <c r="BW102" s="478"/>
      <c r="BX102" s="478"/>
      <c r="BY102" s="466"/>
      <c r="BZ102" s="466"/>
      <c r="CA102" s="466"/>
      <c r="CB102" s="466"/>
      <c r="CC102" s="463"/>
      <c r="CD102" s="480"/>
      <c r="CE102" s="468"/>
      <c r="CF102" s="476"/>
      <c r="CG102" s="472"/>
      <c r="CH102" s="472"/>
      <c r="CI102" s="502"/>
      <c r="CJ102" s="503"/>
      <c r="CK102" s="464"/>
      <c r="CL102" s="464"/>
      <c r="CM102" s="464"/>
      <c r="CN102" s="464"/>
      <c r="CO102" s="464"/>
      <c r="CP102" s="464"/>
      <c r="CQ102" s="479"/>
      <c r="CR102" s="479"/>
      <c r="CS102" s="464"/>
      <c r="CT102" s="465"/>
      <c r="CU102" s="504"/>
      <c r="CV102" s="468"/>
      <c r="CW102" s="468"/>
      <c r="CX102" s="481"/>
      <c r="CY102" s="481"/>
    </row>
    <row r="103" spans="2:103" ht="15">
      <c r="B103" s="797">
        <v>214</v>
      </c>
      <c r="C103" s="798"/>
      <c r="D103" s="798"/>
      <c r="E103" s="798"/>
      <c r="F103" s="798"/>
      <c r="G103" s="798"/>
      <c r="H103" s="798"/>
      <c r="I103" s="799"/>
      <c r="J103" s="799"/>
      <c r="K103" s="799"/>
      <c r="L103" s="799"/>
      <c r="M103" s="800">
        <v>267303.17</v>
      </c>
      <c r="N103" s="785">
        <v>18</v>
      </c>
      <c r="O103" s="770">
        <v>42898</v>
      </c>
      <c r="P103" s="757"/>
      <c r="Q103" s="757"/>
      <c r="R103" s="757"/>
      <c r="S103" s="757"/>
      <c r="T103" s="757"/>
      <c r="U103" s="791">
        <v>492905.48</v>
      </c>
      <c r="V103" s="791"/>
      <c r="W103" s="791">
        <f>SUM(U103*16%)</f>
        <v>78864.8768</v>
      </c>
      <c r="X103" s="791"/>
      <c r="Y103" s="791">
        <f>SUM(U103+W103)</f>
        <v>571770.3568</v>
      </c>
      <c r="Z103" s="791"/>
      <c r="AA103" s="792">
        <f>SUM(M103-Y103)</f>
        <v>-304467.18679999997</v>
      </c>
      <c r="AB103" s="792"/>
      <c r="AC103" s="791">
        <f>SUM(Y103*50%)</f>
        <v>285885.1784</v>
      </c>
      <c r="AD103" s="793"/>
      <c r="AE103" s="794">
        <v>0.5</v>
      </c>
      <c r="AF103" s="770">
        <v>42905</v>
      </c>
      <c r="AG103" s="770">
        <v>42965</v>
      </c>
      <c r="AH103" s="772" t="s">
        <v>372</v>
      </c>
      <c r="AI103" s="772"/>
      <c r="AJ103" s="505"/>
      <c r="AK103" s="314"/>
      <c r="AL103" s="314"/>
      <c r="AM103" s="314"/>
      <c r="AN103" s="314"/>
      <c r="AO103" s="314"/>
      <c r="AP103" s="314"/>
      <c r="AQ103" s="498"/>
      <c r="AR103" s="498"/>
      <c r="AS103" s="498"/>
      <c r="AT103" s="498"/>
      <c r="AU103" s="496"/>
      <c r="AV103" s="494"/>
      <c r="AW103" s="495"/>
      <c r="AX103" s="500"/>
      <c r="AY103" s="500"/>
      <c r="AZ103" s="500"/>
      <c r="BA103" s="500"/>
      <c r="BB103" s="500"/>
      <c r="BC103" s="496"/>
      <c r="BD103" s="496"/>
      <c r="BE103" s="496"/>
      <c r="BF103" s="496"/>
      <c r="BG103" s="496"/>
      <c r="BH103" s="496"/>
      <c r="BI103" s="506"/>
      <c r="BJ103" s="506"/>
      <c r="BK103" s="316"/>
      <c r="BL103" s="316"/>
      <c r="BM103" s="496"/>
      <c r="BN103" s="496"/>
      <c r="BO103" s="495"/>
      <c r="BP103" s="497"/>
      <c r="BQ103" s="497"/>
      <c r="BR103" s="261"/>
      <c r="BS103" s="314"/>
      <c r="BT103" s="314"/>
      <c r="BU103" s="314"/>
      <c r="BV103" s="314"/>
      <c r="BW103" s="314"/>
      <c r="BX103" s="314"/>
      <c r="BY103" s="493"/>
      <c r="BZ103" s="493"/>
      <c r="CA103" s="493"/>
      <c r="CB103" s="493"/>
      <c r="CC103" s="496"/>
      <c r="CD103" s="494"/>
      <c r="CE103" s="495"/>
      <c r="CF103" s="499"/>
      <c r="CG103" s="500"/>
      <c r="CH103" s="500"/>
      <c r="CI103" s="507"/>
      <c r="CJ103" s="508"/>
      <c r="CK103" s="496"/>
      <c r="CL103" s="496"/>
      <c r="CM103" s="496"/>
      <c r="CN103" s="496"/>
      <c r="CO103" s="496"/>
      <c r="CP103" s="496"/>
      <c r="CQ103" s="506"/>
      <c r="CR103" s="506"/>
      <c r="CS103" s="496"/>
      <c r="CT103" s="316"/>
      <c r="CU103" s="509"/>
      <c r="CV103" s="495"/>
      <c r="CW103" s="495"/>
      <c r="CX103" s="497"/>
      <c r="CY103" s="497"/>
    </row>
    <row r="104" spans="2:103" ht="15">
      <c r="B104" s="797"/>
      <c r="C104" s="798"/>
      <c r="D104" s="798"/>
      <c r="E104" s="798"/>
      <c r="F104" s="798"/>
      <c r="G104" s="798"/>
      <c r="H104" s="798"/>
      <c r="I104" s="799"/>
      <c r="J104" s="799"/>
      <c r="K104" s="799"/>
      <c r="L104" s="799"/>
      <c r="M104" s="800"/>
      <c r="N104" s="801"/>
      <c r="O104" s="771"/>
      <c r="P104" s="796"/>
      <c r="Q104" s="796"/>
      <c r="R104" s="796"/>
      <c r="S104" s="796"/>
      <c r="T104" s="796"/>
      <c r="U104" s="791"/>
      <c r="V104" s="791"/>
      <c r="W104" s="791"/>
      <c r="X104" s="791"/>
      <c r="Y104" s="791"/>
      <c r="Z104" s="791"/>
      <c r="AA104" s="792"/>
      <c r="AB104" s="792"/>
      <c r="AC104" s="793"/>
      <c r="AD104" s="793"/>
      <c r="AE104" s="795"/>
      <c r="AF104" s="795"/>
      <c r="AG104" s="771"/>
      <c r="AH104" s="772"/>
      <c r="AI104" s="772"/>
      <c r="AJ104" s="505"/>
      <c r="AK104" s="314"/>
      <c r="AL104" s="314"/>
      <c r="AM104" s="314"/>
      <c r="AN104" s="314"/>
      <c r="AO104" s="314"/>
      <c r="AP104" s="314"/>
      <c r="AQ104" s="498"/>
      <c r="AR104" s="498"/>
      <c r="AS104" s="498"/>
      <c r="AT104" s="498"/>
      <c r="AU104" s="496"/>
      <c r="AV104" s="494"/>
      <c r="AW104" s="495"/>
      <c r="AX104" s="500"/>
      <c r="AY104" s="500"/>
      <c r="AZ104" s="500"/>
      <c r="BA104" s="500"/>
      <c r="BB104" s="500"/>
      <c r="BC104" s="496"/>
      <c r="BD104" s="496"/>
      <c r="BE104" s="496"/>
      <c r="BF104" s="496"/>
      <c r="BG104" s="496"/>
      <c r="BH104" s="496"/>
      <c r="BI104" s="506"/>
      <c r="BJ104" s="506"/>
      <c r="BK104" s="316"/>
      <c r="BL104" s="316"/>
      <c r="BM104" s="496"/>
      <c r="BN104" s="496"/>
      <c r="BO104" s="495"/>
      <c r="BP104" s="497"/>
      <c r="BQ104" s="497"/>
      <c r="BR104" s="261"/>
      <c r="BS104" s="314"/>
      <c r="BT104" s="314"/>
      <c r="BU104" s="314"/>
      <c r="BV104" s="314"/>
      <c r="BW104" s="314"/>
      <c r="BX104" s="314"/>
      <c r="BY104" s="493"/>
      <c r="BZ104" s="493"/>
      <c r="CA104" s="493"/>
      <c r="CB104" s="493"/>
      <c r="CC104" s="496"/>
      <c r="CD104" s="494"/>
      <c r="CE104" s="495"/>
      <c r="CF104" s="499"/>
      <c r="CG104" s="500"/>
      <c r="CH104" s="500"/>
      <c r="CI104" s="507"/>
      <c r="CJ104" s="508"/>
      <c r="CK104" s="496"/>
      <c r="CL104" s="496"/>
      <c r="CM104" s="496"/>
      <c r="CN104" s="496"/>
      <c r="CO104" s="496"/>
      <c r="CP104" s="496"/>
      <c r="CQ104" s="506"/>
      <c r="CR104" s="506"/>
      <c r="CS104" s="496"/>
      <c r="CT104" s="316"/>
      <c r="CU104" s="509"/>
      <c r="CV104" s="495"/>
      <c r="CW104" s="495"/>
      <c r="CX104" s="497"/>
      <c r="CY104" s="497"/>
    </row>
    <row r="105" spans="2:35" ht="15">
      <c r="B105" s="808" t="s">
        <v>229</v>
      </c>
      <c r="C105" s="798" t="s">
        <v>244</v>
      </c>
      <c r="D105" s="798"/>
      <c r="E105" s="798"/>
      <c r="F105" s="798"/>
      <c r="G105" s="798"/>
      <c r="H105" s="798"/>
      <c r="I105" s="809" t="s">
        <v>253</v>
      </c>
      <c r="J105" s="809"/>
      <c r="K105" s="809" t="s">
        <v>62</v>
      </c>
      <c r="L105" s="809"/>
      <c r="M105" s="800">
        <v>436269.83</v>
      </c>
      <c r="N105" s="785">
        <v>6</v>
      </c>
      <c r="O105" s="770">
        <v>42891</v>
      </c>
      <c r="P105" s="768">
        <v>227945.31</v>
      </c>
      <c r="Q105" s="757"/>
      <c r="R105" s="757"/>
      <c r="S105" s="810">
        <f>SUM(P105:R106)</f>
        <v>227945.31</v>
      </c>
      <c r="T105" s="812">
        <f>SUM(Y105-S105)</f>
        <v>208412.62080000003</v>
      </c>
      <c r="U105" s="791">
        <v>376170.63</v>
      </c>
      <c r="V105" s="791"/>
      <c r="W105" s="791">
        <f>SUM(U105*16%)</f>
        <v>60187.300800000005</v>
      </c>
      <c r="X105" s="791"/>
      <c r="Y105" s="791">
        <f>SUM(U105+W105)</f>
        <v>436357.93080000003</v>
      </c>
      <c r="Z105" s="791"/>
      <c r="AA105" s="792">
        <f>SUM(M105-Y105)</f>
        <v>-88.10080000001471</v>
      </c>
      <c r="AB105" s="792"/>
      <c r="AC105" s="791">
        <f>SUM(Y105*35%)</f>
        <v>152725.27578</v>
      </c>
      <c r="AD105" s="793"/>
      <c r="AE105" s="794">
        <v>0.35</v>
      </c>
      <c r="AF105" s="770">
        <v>42898</v>
      </c>
      <c r="AG105" s="770">
        <v>42957</v>
      </c>
      <c r="AH105" s="772" t="s">
        <v>381</v>
      </c>
      <c r="AI105" s="772"/>
    </row>
    <row r="106" spans="2:35" ht="15" customHeight="1">
      <c r="B106" s="808"/>
      <c r="C106" s="798"/>
      <c r="D106" s="798"/>
      <c r="E106" s="798"/>
      <c r="F106" s="798"/>
      <c r="G106" s="798"/>
      <c r="H106" s="798"/>
      <c r="I106" s="809"/>
      <c r="J106" s="809"/>
      <c r="K106" s="809"/>
      <c r="L106" s="809"/>
      <c r="M106" s="800"/>
      <c r="N106" s="801"/>
      <c r="O106" s="771"/>
      <c r="P106" s="769"/>
      <c r="Q106" s="796"/>
      <c r="R106" s="796"/>
      <c r="S106" s="811"/>
      <c r="T106" s="813"/>
      <c r="U106" s="791"/>
      <c r="V106" s="791"/>
      <c r="W106" s="791"/>
      <c r="X106" s="791"/>
      <c r="Y106" s="791"/>
      <c r="Z106" s="791"/>
      <c r="AA106" s="792"/>
      <c r="AB106" s="792"/>
      <c r="AC106" s="793"/>
      <c r="AD106" s="793"/>
      <c r="AE106" s="795"/>
      <c r="AF106" s="795"/>
      <c r="AG106" s="771"/>
      <c r="AH106" s="772"/>
      <c r="AI106" s="772"/>
    </row>
    <row r="107" spans="2:35" ht="15">
      <c r="B107" s="808" t="s">
        <v>232</v>
      </c>
      <c r="C107" s="798" t="s">
        <v>246</v>
      </c>
      <c r="D107" s="798"/>
      <c r="E107" s="798"/>
      <c r="F107" s="798"/>
      <c r="G107" s="798"/>
      <c r="H107" s="798"/>
      <c r="I107" s="809" t="s">
        <v>253</v>
      </c>
      <c r="J107" s="809"/>
      <c r="K107" s="809" t="s">
        <v>62</v>
      </c>
      <c r="L107" s="809"/>
      <c r="M107" s="800">
        <v>106534.1</v>
      </c>
      <c r="N107" s="768"/>
      <c r="O107" s="757"/>
      <c r="P107" s="757"/>
      <c r="Q107" s="757"/>
      <c r="R107" s="757"/>
      <c r="S107" s="757"/>
      <c r="T107" s="757"/>
      <c r="U107" s="804"/>
      <c r="V107" s="805"/>
      <c r="W107" s="804"/>
      <c r="X107" s="805"/>
      <c r="Y107" s="804"/>
      <c r="Z107" s="805"/>
      <c r="AA107" s="804"/>
      <c r="AB107" s="805"/>
      <c r="AC107" s="804"/>
      <c r="AD107" s="805"/>
      <c r="AE107" s="768"/>
      <c r="AF107" s="768"/>
      <c r="AG107" s="768"/>
      <c r="AH107" s="841"/>
      <c r="AI107" s="842"/>
    </row>
    <row r="108" spans="2:35" ht="15" customHeight="1">
      <c r="B108" s="808"/>
      <c r="C108" s="798"/>
      <c r="D108" s="798"/>
      <c r="E108" s="798"/>
      <c r="F108" s="798"/>
      <c r="G108" s="798"/>
      <c r="H108" s="798"/>
      <c r="I108" s="809"/>
      <c r="J108" s="809"/>
      <c r="K108" s="809"/>
      <c r="L108" s="809"/>
      <c r="M108" s="800"/>
      <c r="N108" s="769"/>
      <c r="O108" s="796"/>
      <c r="P108" s="796"/>
      <c r="Q108" s="796"/>
      <c r="R108" s="796"/>
      <c r="S108" s="796"/>
      <c r="T108" s="796"/>
      <c r="U108" s="804"/>
      <c r="V108" s="805"/>
      <c r="W108" s="804"/>
      <c r="X108" s="805"/>
      <c r="Y108" s="804"/>
      <c r="Z108" s="805"/>
      <c r="AA108" s="804"/>
      <c r="AB108" s="805"/>
      <c r="AC108" s="804"/>
      <c r="AD108" s="805"/>
      <c r="AE108" s="769"/>
      <c r="AF108" s="769"/>
      <c r="AG108" s="769"/>
      <c r="AH108" s="841"/>
      <c r="AI108" s="842"/>
    </row>
    <row r="109" spans="2:35" ht="15">
      <c r="B109" s="755" t="s">
        <v>233</v>
      </c>
      <c r="C109" s="798" t="s">
        <v>247</v>
      </c>
      <c r="D109" s="798"/>
      <c r="E109" s="798"/>
      <c r="F109" s="798"/>
      <c r="G109" s="798"/>
      <c r="H109" s="798"/>
      <c r="I109" s="809" t="s">
        <v>11</v>
      </c>
      <c r="J109" s="809"/>
      <c r="K109" s="809" t="s">
        <v>11</v>
      </c>
      <c r="L109" s="809"/>
      <c r="M109" s="800">
        <v>305294.81</v>
      </c>
      <c r="N109" s="785">
        <v>14</v>
      </c>
      <c r="O109" s="770">
        <v>42898</v>
      </c>
      <c r="P109" s="770"/>
      <c r="Q109" s="770"/>
      <c r="R109" s="770"/>
      <c r="S109" s="770"/>
      <c r="T109" s="770"/>
      <c r="U109" s="882">
        <v>263185.18</v>
      </c>
      <c r="V109" s="883"/>
      <c r="W109" s="882">
        <f>SUM(U109*16%)</f>
        <v>42109.6288</v>
      </c>
      <c r="X109" s="883"/>
      <c r="Y109" s="882">
        <f>SUM(U109+W109)</f>
        <v>305294.8088</v>
      </c>
      <c r="Z109" s="883"/>
      <c r="AA109" s="909">
        <f>SUM(M109-Y109)</f>
        <v>0.0011999999987892807</v>
      </c>
      <c r="AB109" s="910"/>
      <c r="AC109" s="882">
        <f>SUM(Y109*35%)</f>
        <v>106853.18307999999</v>
      </c>
      <c r="AD109" s="805"/>
      <c r="AE109" s="794">
        <v>0.35</v>
      </c>
      <c r="AF109" s="770">
        <v>42905</v>
      </c>
      <c r="AG109" s="770">
        <v>42965</v>
      </c>
      <c r="AH109" s="841" t="s">
        <v>375</v>
      </c>
      <c r="AI109" s="842"/>
    </row>
    <row r="110" spans="2:35" ht="15" customHeight="1">
      <c r="B110" s="773"/>
      <c r="C110" s="798"/>
      <c r="D110" s="798"/>
      <c r="E110" s="798"/>
      <c r="F110" s="798"/>
      <c r="G110" s="798"/>
      <c r="H110" s="798"/>
      <c r="I110" s="809"/>
      <c r="J110" s="809"/>
      <c r="K110" s="809"/>
      <c r="L110" s="809"/>
      <c r="M110" s="800"/>
      <c r="N110" s="913"/>
      <c r="O110" s="821"/>
      <c r="P110" s="821"/>
      <c r="Q110" s="821"/>
      <c r="R110" s="821"/>
      <c r="S110" s="821"/>
      <c r="T110" s="821"/>
      <c r="U110" s="882"/>
      <c r="V110" s="883"/>
      <c r="W110" s="882"/>
      <c r="X110" s="883"/>
      <c r="Y110" s="882"/>
      <c r="Z110" s="883"/>
      <c r="AA110" s="909"/>
      <c r="AB110" s="910"/>
      <c r="AC110" s="804"/>
      <c r="AD110" s="805"/>
      <c r="AE110" s="881"/>
      <c r="AF110" s="881"/>
      <c r="AG110" s="881"/>
      <c r="AH110" s="841"/>
      <c r="AI110" s="842"/>
    </row>
    <row r="111" spans="2:35" ht="15">
      <c r="B111" s="756"/>
      <c r="C111" s="798"/>
      <c r="D111" s="798"/>
      <c r="E111" s="798"/>
      <c r="F111" s="798"/>
      <c r="G111" s="798"/>
      <c r="H111" s="798"/>
      <c r="I111" s="809"/>
      <c r="J111" s="809"/>
      <c r="K111" s="809"/>
      <c r="L111" s="809"/>
      <c r="M111" s="800"/>
      <c r="N111" s="801"/>
      <c r="O111" s="771"/>
      <c r="P111" s="771"/>
      <c r="Q111" s="771"/>
      <c r="R111" s="771"/>
      <c r="S111" s="771"/>
      <c r="T111" s="771"/>
      <c r="U111" s="882"/>
      <c r="V111" s="883"/>
      <c r="W111" s="882"/>
      <c r="X111" s="883"/>
      <c r="Y111" s="882"/>
      <c r="Z111" s="883"/>
      <c r="AA111" s="909"/>
      <c r="AB111" s="910"/>
      <c r="AC111" s="804"/>
      <c r="AD111" s="805"/>
      <c r="AE111" s="795"/>
      <c r="AF111" s="795"/>
      <c r="AG111" s="795"/>
      <c r="AH111" s="841"/>
      <c r="AI111" s="842"/>
    </row>
    <row r="112" spans="2:35" s="595" customFormat="1" ht="15">
      <c r="B112" s="808">
        <v>303</v>
      </c>
      <c r="C112" s="798"/>
      <c r="D112" s="798"/>
      <c r="E112" s="798"/>
      <c r="F112" s="798"/>
      <c r="G112" s="798"/>
      <c r="H112" s="798"/>
      <c r="I112" s="862"/>
      <c r="J112" s="862"/>
      <c r="K112" s="862"/>
      <c r="L112" s="862"/>
      <c r="M112" s="800">
        <v>106534.1</v>
      </c>
      <c r="N112" s="768"/>
      <c r="O112" s="757"/>
      <c r="P112" s="757"/>
      <c r="Q112" s="757"/>
      <c r="R112" s="757"/>
      <c r="S112" s="757"/>
      <c r="T112" s="757"/>
      <c r="U112" s="806"/>
      <c r="V112" s="807"/>
      <c r="W112" s="806"/>
      <c r="X112" s="807"/>
      <c r="Y112" s="806"/>
      <c r="Z112" s="807"/>
      <c r="AA112" s="806"/>
      <c r="AB112" s="807"/>
      <c r="AC112" s="806"/>
      <c r="AD112" s="807"/>
      <c r="AE112" s="768"/>
      <c r="AF112" s="768"/>
      <c r="AG112" s="768"/>
      <c r="AH112" s="844"/>
      <c r="AI112" s="845"/>
    </row>
    <row r="113" spans="2:35" s="595" customFormat="1" ht="15">
      <c r="B113" s="808"/>
      <c r="C113" s="798"/>
      <c r="D113" s="798"/>
      <c r="E113" s="798"/>
      <c r="F113" s="798"/>
      <c r="G113" s="798"/>
      <c r="H113" s="798"/>
      <c r="I113" s="862"/>
      <c r="J113" s="862"/>
      <c r="K113" s="862"/>
      <c r="L113" s="862"/>
      <c r="M113" s="800"/>
      <c r="N113" s="769"/>
      <c r="O113" s="796"/>
      <c r="P113" s="796"/>
      <c r="Q113" s="796"/>
      <c r="R113" s="796"/>
      <c r="S113" s="796"/>
      <c r="T113" s="796"/>
      <c r="U113" s="806"/>
      <c r="V113" s="807"/>
      <c r="W113" s="806"/>
      <c r="X113" s="807"/>
      <c r="Y113" s="806"/>
      <c r="Z113" s="807"/>
      <c r="AA113" s="806"/>
      <c r="AB113" s="807"/>
      <c r="AC113" s="806"/>
      <c r="AD113" s="807"/>
      <c r="AE113" s="769"/>
      <c r="AF113" s="769"/>
      <c r="AG113" s="769"/>
      <c r="AH113" s="844"/>
      <c r="AI113" s="845"/>
    </row>
    <row r="114" spans="2:35" s="595" customFormat="1" ht="15">
      <c r="B114" s="755">
        <v>306</v>
      </c>
      <c r="C114" s="749"/>
      <c r="D114" s="750"/>
      <c r="E114" s="750"/>
      <c r="F114" s="750"/>
      <c r="G114" s="750"/>
      <c r="H114" s="751"/>
      <c r="I114" s="877"/>
      <c r="J114" s="878"/>
      <c r="K114" s="877"/>
      <c r="L114" s="878"/>
      <c r="M114" s="762">
        <v>106534.1</v>
      </c>
      <c r="N114" s="768"/>
      <c r="O114" s="757"/>
      <c r="P114" s="757"/>
      <c r="Q114" s="757"/>
      <c r="R114" s="757"/>
      <c r="S114" s="757"/>
      <c r="T114" s="757"/>
      <c r="U114" s="872"/>
      <c r="V114" s="873"/>
      <c r="W114" s="872"/>
      <c r="X114" s="873"/>
      <c r="Y114" s="872"/>
      <c r="Z114" s="873"/>
      <c r="AA114" s="872"/>
      <c r="AB114" s="873"/>
      <c r="AC114" s="872"/>
      <c r="AD114" s="873"/>
      <c r="AE114" s="768"/>
      <c r="AF114" s="768"/>
      <c r="AG114" s="768"/>
      <c r="AH114" s="787"/>
      <c r="AI114" s="788"/>
    </row>
    <row r="115" spans="2:35" s="595" customFormat="1" ht="15">
      <c r="B115" s="756"/>
      <c r="C115" s="752"/>
      <c r="D115" s="753"/>
      <c r="E115" s="753"/>
      <c r="F115" s="753"/>
      <c r="G115" s="753"/>
      <c r="H115" s="754"/>
      <c r="I115" s="879"/>
      <c r="J115" s="880"/>
      <c r="K115" s="879"/>
      <c r="L115" s="880"/>
      <c r="M115" s="763"/>
      <c r="N115" s="769"/>
      <c r="O115" s="796"/>
      <c r="P115" s="796"/>
      <c r="Q115" s="796"/>
      <c r="R115" s="796"/>
      <c r="S115" s="796"/>
      <c r="T115" s="796"/>
      <c r="U115" s="874"/>
      <c r="V115" s="875"/>
      <c r="W115" s="874"/>
      <c r="X115" s="875"/>
      <c r="Y115" s="874"/>
      <c r="Z115" s="875"/>
      <c r="AA115" s="874"/>
      <c r="AB115" s="875"/>
      <c r="AC115" s="874"/>
      <c r="AD115" s="875"/>
      <c r="AE115" s="769"/>
      <c r="AF115" s="769"/>
      <c r="AG115" s="769"/>
      <c r="AH115" s="789"/>
      <c r="AI115" s="790"/>
    </row>
    <row r="116" spans="2:35" s="595" customFormat="1" ht="15">
      <c r="B116" s="808">
        <v>307</v>
      </c>
      <c r="C116" s="798"/>
      <c r="D116" s="798"/>
      <c r="E116" s="798"/>
      <c r="F116" s="798"/>
      <c r="G116" s="798"/>
      <c r="H116" s="798"/>
      <c r="I116" s="862"/>
      <c r="J116" s="862"/>
      <c r="K116" s="862"/>
      <c r="L116" s="862"/>
      <c r="M116" s="800">
        <v>156995.3</v>
      </c>
      <c r="N116" s="768"/>
      <c r="O116" s="757"/>
      <c r="P116" s="757"/>
      <c r="Q116" s="757"/>
      <c r="R116" s="757"/>
      <c r="S116" s="757"/>
      <c r="T116" s="757"/>
      <c r="U116" s="806"/>
      <c r="V116" s="807"/>
      <c r="W116" s="806"/>
      <c r="X116" s="807"/>
      <c r="Y116" s="806"/>
      <c r="Z116" s="807"/>
      <c r="AA116" s="806"/>
      <c r="AB116" s="807"/>
      <c r="AC116" s="806"/>
      <c r="AD116" s="807"/>
      <c r="AE116" s="768"/>
      <c r="AF116" s="768"/>
      <c r="AG116" s="768"/>
      <c r="AH116" s="844"/>
      <c r="AI116" s="845"/>
    </row>
    <row r="117" spans="2:35" s="595" customFormat="1" ht="15">
      <c r="B117" s="808"/>
      <c r="C117" s="798"/>
      <c r="D117" s="798"/>
      <c r="E117" s="798"/>
      <c r="F117" s="798"/>
      <c r="G117" s="798"/>
      <c r="H117" s="798"/>
      <c r="I117" s="862"/>
      <c r="J117" s="862"/>
      <c r="K117" s="862"/>
      <c r="L117" s="862"/>
      <c r="M117" s="800"/>
      <c r="N117" s="769"/>
      <c r="O117" s="796"/>
      <c r="P117" s="796"/>
      <c r="Q117" s="796"/>
      <c r="R117" s="796"/>
      <c r="S117" s="796"/>
      <c r="T117" s="796"/>
      <c r="U117" s="806"/>
      <c r="V117" s="807"/>
      <c r="W117" s="806"/>
      <c r="X117" s="807"/>
      <c r="Y117" s="806"/>
      <c r="Z117" s="807"/>
      <c r="AA117" s="806"/>
      <c r="AB117" s="807"/>
      <c r="AC117" s="806"/>
      <c r="AD117" s="807"/>
      <c r="AE117" s="769"/>
      <c r="AF117" s="769"/>
      <c r="AG117" s="769"/>
      <c r="AH117" s="844"/>
      <c r="AI117" s="845"/>
    </row>
    <row r="118" spans="2:35" s="595" customFormat="1" ht="15">
      <c r="B118" s="732">
        <v>309</v>
      </c>
      <c r="C118" s="798" t="s">
        <v>420</v>
      </c>
      <c r="D118" s="798"/>
      <c r="E118" s="798"/>
      <c r="F118" s="798"/>
      <c r="G118" s="798"/>
      <c r="H118" s="798"/>
      <c r="I118" s="862" t="s">
        <v>169</v>
      </c>
      <c r="J118" s="862"/>
      <c r="K118" s="862" t="s">
        <v>143</v>
      </c>
      <c r="L118" s="862"/>
      <c r="M118" s="800">
        <v>649700.07</v>
      </c>
      <c r="N118" s="768"/>
      <c r="O118" s="757"/>
      <c r="P118" s="757"/>
      <c r="Q118" s="757"/>
      <c r="R118" s="757"/>
      <c r="S118" s="757"/>
      <c r="T118" s="757"/>
      <c r="U118" s="806"/>
      <c r="V118" s="807"/>
      <c r="W118" s="806"/>
      <c r="X118" s="807"/>
      <c r="Y118" s="806"/>
      <c r="Z118" s="807"/>
      <c r="AA118" s="806"/>
      <c r="AB118" s="807"/>
      <c r="AC118" s="806"/>
      <c r="AD118" s="807"/>
      <c r="AE118" s="768"/>
      <c r="AF118" s="768"/>
      <c r="AG118" s="768"/>
      <c r="AH118" s="844"/>
      <c r="AI118" s="845"/>
    </row>
    <row r="119" spans="2:35" s="595" customFormat="1" ht="15">
      <c r="B119" s="732"/>
      <c r="C119" s="798"/>
      <c r="D119" s="798"/>
      <c r="E119" s="798"/>
      <c r="F119" s="798"/>
      <c r="G119" s="798"/>
      <c r="H119" s="798"/>
      <c r="I119" s="862"/>
      <c r="J119" s="862"/>
      <c r="K119" s="862"/>
      <c r="L119" s="862"/>
      <c r="M119" s="800"/>
      <c r="N119" s="769"/>
      <c r="O119" s="796"/>
      <c r="P119" s="796"/>
      <c r="Q119" s="796"/>
      <c r="R119" s="796"/>
      <c r="S119" s="796"/>
      <c r="T119" s="796"/>
      <c r="U119" s="806"/>
      <c r="V119" s="807"/>
      <c r="W119" s="806"/>
      <c r="X119" s="807"/>
      <c r="Y119" s="806"/>
      <c r="Z119" s="807"/>
      <c r="AA119" s="806"/>
      <c r="AB119" s="807"/>
      <c r="AC119" s="806"/>
      <c r="AD119" s="807"/>
      <c r="AE119" s="769"/>
      <c r="AF119" s="769"/>
      <c r="AG119" s="769"/>
      <c r="AH119" s="844"/>
      <c r="AI119" s="845"/>
    </row>
    <row r="120" spans="2:35" s="595" customFormat="1" ht="15">
      <c r="B120" s="732">
        <v>310</v>
      </c>
      <c r="C120" s="798"/>
      <c r="D120" s="798"/>
      <c r="E120" s="798"/>
      <c r="F120" s="798"/>
      <c r="G120" s="798"/>
      <c r="H120" s="798"/>
      <c r="I120" s="862"/>
      <c r="J120" s="862"/>
      <c r="K120" s="862"/>
      <c r="L120" s="862"/>
      <c r="M120" s="800">
        <v>144795.25</v>
      </c>
      <c r="N120" s="768"/>
      <c r="O120" s="757"/>
      <c r="P120" s="757"/>
      <c r="Q120" s="757"/>
      <c r="R120" s="757"/>
      <c r="S120" s="757"/>
      <c r="T120" s="757"/>
      <c r="U120" s="806"/>
      <c r="V120" s="807"/>
      <c r="W120" s="806"/>
      <c r="X120" s="807"/>
      <c r="Y120" s="806"/>
      <c r="Z120" s="807"/>
      <c r="AA120" s="806"/>
      <c r="AB120" s="807"/>
      <c r="AC120" s="806"/>
      <c r="AD120" s="807"/>
      <c r="AE120" s="768"/>
      <c r="AF120" s="768"/>
      <c r="AG120" s="768"/>
      <c r="AH120" s="844"/>
      <c r="AI120" s="845"/>
    </row>
    <row r="121" spans="2:35" s="595" customFormat="1" ht="15">
      <c r="B121" s="732"/>
      <c r="C121" s="798"/>
      <c r="D121" s="798"/>
      <c r="E121" s="798"/>
      <c r="F121" s="798"/>
      <c r="G121" s="798"/>
      <c r="H121" s="798"/>
      <c r="I121" s="862"/>
      <c r="J121" s="862"/>
      <c r="K121" s="862"/>
      <c r="L121" s="862"/>
      <c r="M121" s="800"/>
      <c r="N121" s="769"/>
      <c r="O121" s="796"/>
      <c r="P121" s="796"/>
      <c r="Q121" s="796"/>
      <c r="R121" s="796"/>
      <c r="S121" s="796"/>
      <c r="T121" s="796"/>
      <c r="U121" s="806"/>
      <c r="V121" s="807"/>
      <c r="W121" s="806"/>
      <c r="X121" s="807"/>
      <c r="Y121" s="806"/>
      <c r="Z121" s="807"/>
      <c r="AA121" s="806"/>
      <c r="AB121" s="807"/>
      <c r="AC121" s="806"/>
      <c r="AD121" s="807"/>
      <c r="AE121" s="769"/>
      <c r="AF121" s="769"/>
      <c r="AG121" s="769"/>
      <c r="AH121" s="844"/>
      <c r="AI121" s="845"/>
    </row>
    <row r="122" spans="2:35" s="595" customFormat="1" ht="15">
      <c r="B122" s="732">
        <v>315</v>
      </c>
      <c r="C122" s="798" t="s">
        <v>471</v>
      </c>
      <c r="D122" s="798"/>
      <c r="E122" s="798"/>
      <c r="F122" s="798"/>
      <c r="G122" s="798"/>
      <c r="H122" s="798"/>
      <c r="I122" s="862" t="s">
        <v>468</v>
      </c>
      <c r="J122" s="862"/>
      <c r="K122" s="862"/>
      <c r="L122" s="862"/>
      <c r="M122" s="800">
        <v>95341.41</v>
      </c>
      <c r="N122" s="768"/>
      <c r="O122" s="757"/>
      <c r="P122" s="757"/>
      <c r="Q122" s="757"/>
      <c r="R122" s="757"/>
      <c r="S122" s="757"/>
      <c r="T122" s="757"/>
      <c r="U122" s="806"/>
      <c r="V122" s="807"/>
      <c r="W122" s="806"/>
      <c r="X122" s="807"/>
      <c r="Y122" s="806"/>
      <c r="Z122" s="807"/>
      <c r="AA122" s="806"/>
      <c r="AB122" s="807"/>
      <c r="AC122" s="806"/>
      <c r="AD122" s="807"/>
      <c r="AE122" s="768"/>
      <c r="AF122" s="768"/>
      <c r="AG122" s="768"/>
      <c r="AH122" s="844"/>
      <c r="AI122" s="845"/>
    </row>
    <row r="123" spans="2:35" s="595" customFormat="1" ht="15">
      <c r="B123" s="732"/>
      <c r="C123" s="798"/>
      <c r="D123" s="798"/>
      <c r="E123" s="798"/>
      <c r="F123" s="798"/>
      <c r="G123" s="798"/>
      <c r="H123" s="798"/>
      <c r="I123" s="862"/>
      <c r="J123" s="862"/>
      <c r="K123" s="862"/>
      <c r="L123" s="862"/>
      <c r="M123" s="800"/>
      <c r="N123" s="769"/>
      <c r="O123" s="796"/>
      <c r="P123" s="796"/>
      <c r="Q123" s="796"/>
      <c r="R123" s="796"/>
      <c r="S123" s="796"/>
      <c r="T123" s="796"/>
      <c r="U123" s="806"/>
      <c r="V123" s="807"/>
      <c r="W123" s="806"/>
      <c r="X123" s="807"/>
      <c r="Y123" s="806"/>
      <c r="Z123" s="807"/>
      <c r="AA123" s="806"/>
      <c r="AB123" s="807"/>
      <c r="AC123" s="806"/>
      <c r="AD123" s="807"/>
      <c r="AE123" s="769"/>
      <c r="AF123" s="769"/>
      <c r="AG123" s="769"/>
      <c r="AH123" s="844"/>
      <c r="AI123" s="845"/>
    </row>
    <row r="124" spans="2:35" s="595" customFormat="1" ht="15">
      <c r="B124" s="732">
        <v>302</v>
      </c>
      <c r="C124" s="798" t="s">
        <v>470</v>
      </c>
      <c r="D124" s="798"/>
      <c r="E124" s="798"/>
      <c r="F124" s="798"/>
      <c r="G124" s="798"/>
      <c r="H124" s="798"/>
      <c r="I124" s="862" t="s">
        <v>59</v>
      </c>
      <c r="J124" s="862"/>
      <c r="K124" s="862"/>
      <c r="L124" s="862"/>
      <c r="M124" s="800">
        <v>106534.1</v>
      </c>
      <c r="N124" s="768"/>
      <c r="O124" s="757"/>
      <c r="P124" s="757"/>
      <c r="Q124" s="757"/>
      <c r="R124" s="757"/>
      <c r="S124" s="757"/>
      <c r="T124" s="757"/>
      <c r="U124" s="806"/>
      <c r="V124" s="807"/>
      <c r="W124" s="806"/>
      <c r="X124" s="807"/>
      <c r="Y124" s="806"/>
      <c r="Z124" s="807"/>
      <c r="AA124" s="806"/>
      <c r="AB124" s="807"/>
      <c r="AC124" s="806"/>
      <c r="AD124" s="807"/>
      <c r="AE124" s="768"/>
      <c r="AF124" s="768"/>
      <c r="AG124" s="768"/>
      <c r="AH124" s="844"/>
      <c r="AI124" s="845"/>
    </row>
    <row r="125" spans="2:35" s="595" customFormat="1" ht="15">
      <c r="B125" s="732"/>
      <c r="C125" s="798"/>
      <c r="D125" s="798"/>
      <c r="E125" s="798"/>
      <c r="F125" s="798"/>
      <c r="G125" s="798"/>
      <c r="H125" s="798"/>
      <c r="I125" s="862"/>
      <c r="J125" s="862"/>
      <c r="K125" s="862"/>
      <c r="L125" s="862"/>
      <c r="M125" s="800"/>
      <c r="N125" s="769"/>
      <c r="O125" s="796"/>
      <c r="P125" s="796"/>
      <c r="Q125" s="796"/>
      <c r="R125" s="796"/>
      <c r="S125" s="796"/>
      <c r="T125" s="796"/>
      <c r="U125" s="806"/>
      <c r="V125" s="807"/>
      <c r="W125" s="806"/>
      <c r="X125" s="807"/>
      <c r="Y125" s="806"/>
      <c r="Z125" s="807"/>
      <c r="AA125" s="806"/>
      <c r="AB125" s="807"/>
      <c r="AC125" s="806"/>
      <c r="AD125" s="807"/>
      <c r="AE125" s="769"/>
      <c r="AF125" s="769"/>
      <c r="AG125" s="769"/>
      <c r="AH125" s="844"/>
      <c r="AI125" s="845"/>
    </row>
    <row r="126" spans="2:35" s="595" customFormat="1" ht="15">
      <c r="B126" s="732">
        <v>311</v>
      </c>
      <c r="C126" s="798" t="s">
        <v>477</v>
      </c>
      <c r="D126" s="798"/>
      <c r="E126" s="798"/>
      <c r="F126" s="798"/>
      <c r="G126" s="798"/>
      <c r="H126" s="798"/>
      <c r="I126" s="862" t="s">
        <v>472</v>
      </c>
      <c r="J126" s="862"/>
      <c r="K126" s="862"/>
      <c r="L126" s="862"/>
      <c r="M126" s="800">
        <v>141100.95</v>
      </c>
      <c r="N126" s="768"/>
      <c r="O126" s="757"/>
      <c r="P126" s="757"/>
      <c r="Q126" s="757"/>
      <c r="R126" s="757"/>
      <c r="S126" s="757"/>
      <c r="T126" s="757"/>
      <c r="U126" s="806"/>
      <c r="V126" s="807"/>
      <c r="W126" s="806"/>
      <c r="X126" s="807"/>
      <c r="Y126" s="806"/>
      <c r="Z126" s="807"/>
      <c r="AA126" s="806"/>
      <c r="AB126" s="807"/>
      <c r="AC126" s="806"/>
      <c r="AD126" s="807"/>
      <c r="AE126" s="768"/>
      <c r="AF126" s="768"/>
      <c r="AG126" s="768"/>
      <c r="AH126" s="844"/>
      <c r="AI126" s="845"/>
    </row>
    <row r="127" spans="2:35" s="595" customFormat="1" ht="15">
      <c r="B127" s="732"/>
      <c r="C127" s="798"/>
      <c r="D127" s="798"/>
      <c r="E127" s="798"/>
      <c r="F127" s="798"/>
      <c r="G127" s="798"/>
      <c r="H127" s="798"/>
      <c r="I127" s="862"/>
      <c r="J127" s="862"/>
      <c r="K127" s="862"/>
      <c r="L127" s="862"/>
      <c r="M127" s="800"/>
      <c r="N127" s="769"/>
      <c r="O127" s="796"/>
      <c r="P127" s="796"/>
      <c r="Q127" s="796"/>
      <c r="R127" s="796"/>
      <c r="S127" s="796"/>
      <c r="T127" s="796"/>
      <c r="U127" s="806"/>
      <c r="V127" s="807"/>
      <c r="W127" s="806"/>
      <c r="X127" s="807"/>
      <c r="Y127" s="806"/>
      <c r="Z127" s="807"/>
      <c r="AA127" s="806"/>
      <c r="AB127" s="807"/>
      <c r="AC127" s="806"/>
      <c r="AD127" s="807"/>
      <c r="AE127" s="769"/>
      <c r="AF127" s="769"/>
      <c r="AG127" s="769"/>
      <c r="AH127" s="844"/>
      <c r="AI127" s="845"/>
    </row>
    <row r="128" spans="2:35" s="595" customFormat="1" ht="15">
      <c r="B128" s="732">
        <v>312</v>
      </c>
      <c r="C128" s="798" t="s">
        <v>477</v>
      </c>
      <c r="D128" s="798"/>
      <c r="E128" s="798"/>
      <c r="F128" s="798"/>
      <c r="G128" s="798"/>
      <c r="H128" s="798"/>
      <c r="I128" s="862" t="s">
        <v>476</v>
      </c>
      <c r="J128" s="862"/>
      <c r="K128" s="862"/>
      <c r="L128" s="862"/>
      <c r="M128" s="800">
        <v>119152.28</v>
      </c>
      <c r="N128" s="768"/>
      <c r="O128" s="757"/>
      <c r="P128" s="757"/>
      <c r="Q128" s="757"/>
      <c r="R128" s="757"/>
      <c r="S128" s="757"/>
      <c r="T128" s="757"/>
      <c r="U128" s="806"/>
      <c r="V128" s="807"/>
      <c r="W128" s="806"/>
      <c r="X128" s="807"/>
      <c r="Y128" s="806"/>
      <c r="Z128" s="807"/>
      <c r="AA128" s="806"/>
      <c r="AB128" s="807"/>
      <c r="AC128" s="806"/>
      <c r="AD128" s="807"/>
      <c r="AE128" s="768"/>
      <c r="AF128" s="768"/>
      <c r="AG128" s="768"/>
      <c r="AH128" s="844"/>
      <c r="AI128" s="845"/>
    </row>
    <row r="129" spans="2:35" s="595" customFormat="1" ht="15">
      <c r="B129" s="732"/>
      <c r="C129" s="798"/>
      <c r="D129" s="798"/>
      <c r="E129" s="798"/>
      <c r="F129" s="798"/>
      <c r="G129" s="798"/>
      <c r="H129" s="798"/>
      <c r="I129" s="862"/>
      <c r="J129" s="862"/>
      <c r="K129" s="862"/>
      <c r="L129" s="862"/>
      <c r="M129" s="800"/>
      <c r="N129" s="769"/>
      <c r="O129" s="796"/>
      <c r="P129" s="796"/>
      <c r="Q129" s="796"/>
      <c r="R129" s="796"/>
      <c r="S129" s="796"/>
      <c r="T129" s="796"/>
      <c r="U129" s="806"/>
      <c r="V129" s="807"/>
      <c r="W129" s="806"/>
      <c r="X129" s="807"/>
      <c r="Y129" s="806"/>
      <c r="Z129" s="807"/>
      <c r="AA129" s="806"/>
      <c r="AB129" s="807"/>
      <c r="AC129" s="806"/>
      <c r="AD129" s="807"/>
      <c r="AE129" s="769"/>
      <c r="AF129" s="769"/>
      <c r="AG129" s="769"/>
      <c r="AH129" s="844"/>
      <c r="AI129" s="845"/>
    </row>
    <row r="130" spans="2:35" s="595" customFormat="1" ht="15">
      <c r="B130" s="732">
        <v>313</v>
      </c>
      <c r="C130" s="798" t="s">
        <v>478</v>
      </c>
      <c r="D130" s="798"/>
      <c r="E130" s="798"/>
      <c r="F130" s="798"/>
      <c r="G130" s="798"/>
      <c r="H130" s="798"/>
      <c r="I130" s="862" t="s">
        <v>479</v>
      </c>
      <c r="J130" s="862"/>
      <c r="K130" s="862"/>
      <c r="L130" s="862"/>
      <c r="M130" s="800">
        <v>53082.56</v>
      </c>
      <c r="N130" s="768"/>
      <c r="O130" s="757"/>
      <c r="P130" s="757"/>
      <c r="Q130" s="757"/>
      <c r="R130" s="757"/>
      <c r="S130" s="757"/>
      <c r="T130" s="757"/>
      <c r="U130" s="806"/>
      <c r="V130" s="807"/>
      <c r="W130" s="806"/>
      <c r="X130" s="807"/>
      <c r="Y130" s="806"/>
      <c r="Z130" s="807"/>
      <c r="AA130" s="806"/>
      <c r="AB130" s="807"/>
      <c r="AC130" s="806"/>
      <c r="AD130" s="807"/>
      <c r="AE130" s="768"/>
      <c r="AF130" s="768"/>
      <c r="AG130" s="768"/>
      <c r="AH130" s="844"/>
      <c r="AI130" s="845"/>
    </row>
    <row r="131" spans="2:35" s="595" customFormat="1" ht="15">
      <c r="B131" s="732"/>
      <c r="C131" s="798"/>
      <c r="D131" s="798"/>
      <c r="E131" s="798"/>
      <c r="F131" s="798"/>
      <c r="G131" s="798"/>
      <c r="H131" s="798"/>
      <c r="I131" s="862"/>
      <c r="J131" s="862"/>
      <c r="K131" s="862"/>
      <c r="L131" s="862"/>
      <c r="M131" s="800"/>
      <c r="N131" s="769"/>
      <c r="O131" s="796"/>
      <c r="P131" s="796"/>
      <c r="Q131" s="796"/>
      <c r="R131" s="796"/>
      <c r="S131" s="796"/>
      <c r="T131" s="796"/>
      <c r="U131" s="806"/>
      <c r="V131" s="807"/>
      <c r="W131" s="806"/>
      <c r="X131" s="807"/>
      <c r="Y131" s="806"/>
      <c r="Z131" s="807"/>
      <c r="AA131" s="806"/>
      <c r="AB131" s="807"/>
      <c r="AC131" s="806"/>
      <c r="AD131" s="807"/>
      <c r="AE131" s="769"/>
      <c r="AF131" s="769"/>
      <c r="AG131" s="769"/>
      <c r="AH131" s="844"/>
      <c r="AI131" s="845"/>
    </row>
    <row r="132" spans="2:35" s="595" customFormat="1" ht="15">
      <c r="B132" s="732">
        <v>314</v>
      </c>
      <c r="C132" s="798" t="s">
        <v>477</v>
      </c>
      <c r="D132" s="798"/>
      <c r="E132" s="798"/>
      <c r="F132" s="798"/>
      <c r="G132" s="798"/>
      <c r="H132" s="798"/>
      <c r="I132" s="862" t="s">
        <v>474</v>
      </c>
      <c r="J132" s="862"/>
      <c r="K132" s="862"/>
      <c r="L132" s="862"/>
      <c r="M132" s="800">
        <v>141087.24</v>
      </c>
      <c r="N132" s="768"/>
      <c r="O132" s="757"/>
      <c r="P132" s="757"/>
      <c r="Q132" s="757"/>
      <c r="R132" s="757"/>
      <c r="S132" s="757"/>
      <c r="T132" s="757"/>
      <c r="U132" s="806"/>
      <c r="V132" s="807"/>
      <c r="W132" s="806"/>
      <c r="X132" s="807"/>
      <c r="Y132" s="806"/>
      <c r="Z132" s="807"/>
      <c r="AA132" s="806"/>
      <c r="AB132" s="807"/>
      <c r="AC132" s="806"/>
      <c r="AD132" s="807"/>
      <c r="AE132" s="768"/>
      <c r="AF132" s="768"/>
      <c r="AG132" s="768"/>
      <c r="AH132" s="844"/>
      <c r="AI132" s="845"/>
    </row>
    <row r="133" spans="2:35" s="595" customFormat="1" ht="15">
      <c r="B133" s="732"/>
      <c r="C133" s="798"/>
      <c r="D133" s="798"/>
      <c r="E133" s="798"/>
      <c r="F133" s="798"/>
      <c r="G133" s="798"/>
      <c r="H133" s="798"/>
      <c r="I133" s="862"/>
      <c r="J133" s="862"/>
      <c r="K133" s="862"/>
      <c r="L133" s="862"/>
      <c r="M133" s="800"/>
      <c r="N133" s="769"/>
      <c r="O133" s="796"/>
      <c r="P133" s="796"/>
      <c r="Q133" s="796"/>
      <c r="R133" s="796"/>
      <c r="S133" s="796"/>
      <c r="T133" s="796"/>
      <c r="U133" s="806"/>
      <c r="V133" s="807"/>
      <c r="W133" s="806"/>
      <c r="X133" s="807"/>
      <c r="Y133" s="806"/>
      <c r="Z133" s="807"/>
      <c r="AA133" s="806"/>
      <c r="AB133" s="807"/>
      <c r="AC133" s="806"/>
      <c r="AD133" s="807"/>
      <c r="AE133" s="769"/>
      <c r="AF133" s="769"/>
      <c r="AG133" s="769"/>
      <c r="AH133" s="844"/>
      <c r="AI133" s="845"/>
    </row>
    <row r="134" spans="2:35" s="595" customFormat="1" ht="15">
      <c r="B134" s="808">
        <v>308</v>
      </c>
      <c r="C134" s="846" t="s">
        <v>437</v>
      </c>
      <c r="D134" s="847"/>
      <c r="E134" s="847"/>
      <c r="F134" s="847"/>
      <c r="G134" s="847"/>
      <c r="H134" s="848"/>
      <c r="I134" s="849"/>
      <c r="J134" s="849"/>
      <c r="K134" s="849"/>
      <c r="L134" s="849"/>
      <c r="M134" s="800">
        <v>2000000</v>
      </c>
      <c r="N134" s="768"/>
      <c r="O134" s="757"/>
      <c r="P134" s="757"/>
      <c r="Q134" s="757"/>
      <c r="R134" s="757"/>
      <c r="S134" s="757"/>
      <c r="T134" s="757"/>
      <c r="U134" s="806"/>
      <c r="V134" s="807"/>
      <c r="W134" s="806"/>
      <c r="X134" s="807"/>
      <c r="Y134" s="806"/>
      <c r="Z134" s="807"/>
      <c r="AA134" s="806"/>
      <c r="AB134" s="807"/>
      <c r="AC134" s="806"/>
      <c r="AD134" s="807"/>
      <c r="AE134" s="768"/>
      <c r="AF134" s="768"/>
      <c r="AG134" s="768"/>
      <c r="AH134" s="844"/>
      <c r="AI134" s="845"/>
    </row>
    <row r="135" spans="2:35" s="595" customFormat="1" ht="15" customHeight="1" thickBot="1">
      <c r="B135" s="808"/>
      <c r="C135" s="846"/>
      <c r="D135" s="847"/>
      <c r="E135" s="847"/>
      <c r="F135" s="847"/>
      <c r="G135" s="847"/>
      <c r="H135" s="848"/>
      <c r="I135" s="849"/>
      <c r="J135" s="849"/>
      <c r="K135" s="849"/>
      <c r="L135" s="849"/>
      <c r="M135" s="800"/>
      <c r="N135" s="761"/>
      <c r="O135" s="758"/>
      <c r="P135" s="796"/>
      <c r="Q135" s="796"/>
      <c r="R135" s="796"/>
      <c r="S135" s="796"/>
      <c r="T135" s="796"/>
      <c r="U135" s="806"/>
      <c r="V135" s="807"/>
      <c r="W135" s="806"/>
      <c r="X135" s="807"/>
      <c r="Y135" s="806"/>
      <c r="Z135" s="807"/>
      <c r="AA135" s="806"/>
      <c r="AB135" s="807"/>
      <c r="AC135" s="806"/>
      <c r="AD135" s="807"/>
      <c r="AE135" s="769"/>
      <c r="AF135" s="769"/>
      <c r="AG135" s="769"/>
      <c r="AH135" s="844"/>
      <c r="AI135" s="845"/>
    </row>
    <row r="136" spans="2:35" s="595" customFormat="1" ht="15">
      <c r="B136" s="808">
        <v>402</v>
      </c>
      <c r="C136" s="846" t="s">
        <v>65</v>
      </c>
      <c r="D136" s="847"/>
      <c r="E136" s="847"/>
      <c r="F136" s="847"/>
      <c r="G136" s="847"/>
      <c r="H136" s="848"/>
      <c r="I136" s="849" t="s">
        <v>85</v>
      </c>
      <c r="J136" s="849"/>
      <c r="K136" s="849" t="s">
        <v>143</v>
      </c>
      <c r="L136" s="849"/>
      <c r="M136" s="800">
        <v>16356</v>
      </c>
      <c r="N136" s="768"/>
      <c r="O136" s="757"/>
      <c r="P136" s="757"/>
      <c r="Q136" s="757"/>
      <c r="R136" s="757"/>
      <c r="S136" s="757"/>
      <c r="T136" s="757"/>
      <c r="U136" s="806"/>
      <c r="V136" s="807"/>
      <c r="W136" s="806"/>
      <c r="X136" s="807"/>
      <c r="Y136" s="806"/>
      <c r="Z136" s="807"/>
      <c r="AA136" s="806"/>
      <c r="AB136" s="807"/>
      <c r="AC136" s="806"/>
      <c r="AD136" s="807"/>
      <c r="AE136" s="768"/>
      <c r="AF136" s="768"/>
      <c r="AG136" s="768"/>
      <c r="AH136" s="844"/>
      <c r="AI136" s="845"/>
    </row>
    <row r="137" spans="2:35" s="595" customFormat="1" ht="15" customHeight="1" thickBot="1">
      <c r="B137" s="808"/>
      <c r="C137" s="846"/>
      <c r="D137" s="847"/>
      <c r="E137" s="847"/>
      <c r="F137" s="847"/>
      <c r="G137" s="847"/>
      <c r="H137" s="848"/>
      <c r="I137" s="849"/>
      <c r="J137" s="849"/>
      <c r="K137" s="849"/>
      <c r="L137" s="849"/>
      <c r="M137" s="800"/>
      <c r="N137" s="761"/>
      <c r="O137" s="758"/>
      <c r="P137" s="796"/>
      <c r="Q137" s="796"/>
      <c r="R137" s="796"/>
      <c r="S137" s="796"/>
      <c r="T137" s="796"/>
      <c r="U137" s="806"/>
      <c r="V137" s="807"/>
      <c r="W137" s="806"/>
      <c r="X137" s="807"/>
      <c r="Y137" s="806"/>
      <c r="Z137" s="807"/>
      <c r="AA137" s="806"/>
      <c r="AB137" s="807"/>
      <c r="AC137" s="806"/>
      <c r="AD137" s="807"/>
      <c r="AE137" s="769"/>
      <c r="AF137" s="769"/>
      <c r="AG137" s="769"/>
      <c r="AH137" s="844"/>
      <c r="AI137" s="845"/>
    </row>
    <row r="138" spans="2:35" s="595" customFormat="1" ht="15" customHeight="1">
      <c r="B138" s="755">
        <v>403</v>
      </c>
      <c r="C138" s="749" t="s">
        <v>65</v>
      </c>
      <c r="D138" s="750"/>
      <c r="E138" s="750"/>
      <c r="F138" s="750"/>
      <c r="G138" s="750"/>
      <c r="H138" s="751"/>
      <c r="I138" s="764" t="s">
        <v>509</v>
      </c>
      <c r="J138" s="765"/>
      <c r="K138" s="764" t="s">
        <v>81</v>
      </c>
      <c r="L138" s="765"/>
      <c r="M138" s="762">
        <v>127964.82</v>
      </c>
      <c r="N138" s="760"/>
      <c r="O138" s="759"/>
      <c r="P138" s="757"/>
      <c r="Q138" s="757"/>
      <c r="R138" s="757"/>
      <c r="S138" s="757"/>
      <c r="T138" s="757"/>
      <c r="U138" s="872"/>
      <c r="V138" s="873"/>
      <c r="W138" s="872"/>
      <c r="X138" s="873"/>
      <c r="Y138" s="872"/>
      <c r="Z138" s="873"/>
      <c r="AA138" s="872"/>
      <c r="AB138" s="873"/>
      <c r="AC138" s="872"/>
      <c r="AD138" s="873"/>
      <c r="AE138" s="768"/>
      <c r="AF138" s="768"/>
      <c r="AG138" s="768"/>
      <c r="AH138" s="787"/>
      <c r="AI138" s="788"/>
    </row>
    <row r="139" spans="2:35" s="595" customFormat="1" ht="15" customHeight="1" thickBot="1">
      <c r="B139" s="756"/>
      <c r="C139" s="752"/>
      <c r="D139" s="753"/>
      <c r="E139" s="753"/>
      <c r="F139" s="753"/>
      <c r="G139" s="753"/>
      <c r="H139" s="754"/>
      <c r="I139" s="766"/>
      <c r="J139" s="767"/>
      <c r="K139" s="766"/>
      <c r="L139" s="767"/>
      <c r="M139" s="763"/>
      <c r="N139" s="761"/>
      <c r="O139" s="758"/>
      <c r="P139" s="758"/>
      <c r="Q139" s="758"/>
      <c r="R139" s="758"/>
      <c r="S139" s="758"/>
      <c r="T139" s="758"/>
      <c r="U139" s="935"/>
      <c r="V139" s="936"/>
      <c r="W139" s="935"/>
      <c r="X139" s="936"/>
      <c r="Y139" s="935"/>
      <c r="Z139" s="936"/>
      <c r="AA139" s="935"/>
      <c r="AB139" s="936"/>
      <c r="AC139" s="935"/>
      <c r="AD139" s="936"/>
      <c r="AE139" s="769"/>
      <c r="AF139" s="769"/>
      <c r="AG139" s="769"/>
      <c r="AH139" s="789"/>
      <c r="AI139" s="790"/>
    </row>
    <row r="140" spans="2:33" ht="19.5" thickBot="1">
      <c r="B140" s="261"/>
      <c r="C140" s="314"/>
      <c r="D140" s="314"/>
      <c r="E140" s="314"/>
      <c r="F140" s="314"/>
      <c r="G140" s="314"/>
      <c r="H140" s="314"/>
      <c r="I140" s="317"/>
      <c r="J140" s="316"/>
      <c r="K140" s="316"/>
      <c r="L140" s="316"/>
      <c r="M140" s="501">
        <f>SUM(M6:M139)</f>
        <v>60215905.19999998</v>
      </c>
      <c r="N140" s="328"/>
      <c r="O140" s="328"/>
      <c r="P140" s="427">
        <f>SUM(P6:P242)</f>
        <v>227945.31</v>
      </c>
      <c r="Q140" s="427">
        <f>SUM(Q6:Q242)</f>
        <v>0</v>
      </c>
      <c r="R140" s="427">
        <f>SUM(R6:R242)</f>
        <v>0</v>
      </c>
      <c r="S140" s="427">
        <f>SUM(S6:S242)</f>
        <v>227945.31</v>
      </c>
      <c r="T140" s="426">
        <f>SUM(T6:T242)</f>
        <v>208412.62080000003</v>
      </c>
      <c r="U140" s="850">
        <f>SUM(U67:U242)</f>
        <v>3787057.45</v>
      </c>
      <c r="V140" s="853"/>
      <c r="W140" s="850">
        <f>SUM(W67:W242)</f>
        <v>605929.192</v>
      </c>
      <c r="X140" s="853"/>
      <c r="Y140" s="850">
        <f>SUM(Y67:Y242)</f>
        <v>4392986.642</v>
      </c>
      <c r="Z140" s="853"/>
      <c r="AA140" s="863" t="e">
        <f>SUM(AA67:AA242)</f>
        <v>#REF!</v>
      </c>
      <c r="AB140" s="865"/>
      <c r="AC140" s="850">
        <f>SUM(AC67:AC242)</f>
        <v>1828555.7456</v>
      </c>
      <c r="AD140" s="853"/>
      <c r="AE140" s="328"/>
      <c r="AF140" s="328"/>
      <c r="AG140" s="328"/>
    </row>
    <row r="141" spans="3:33" ht="15" customHeight="1" thickBot="1">
      <c r="C141" s="907" t="s">
        <v>114</v>
      </c>
      <c r="D141" s="907"/>
      <c r="E141" s="907"/>
      <c r="F141" s="907"/>
      <c r="G141" s="907"/>
      <c r="H141" s="907"/>
      <c r="I141" s="907"/>
      <c r="J141" s="907"/>
      <c r="K141" s="907"/>
      <c r="L141" s="907"/>
      <c r="M141" s="907"/>
      <c r="N141" s="322"/>
      <c r="O141" s="322"/>
      <c r="P141" s="322"/>
      <c r="Q141" s="322"/>
      <c r="R141" s="322"/>
      <c r="S141" s="322"/>
      <c r="T141" s="322"/>
      <c r="AE141" s="322"/>
      <c r="AF141" s="322"/>
      <c r="AG141" s="322"/>
    </row>
    <row r="142" spans="2:35" ht="15.75" thickBot="1">
      <c r="B142" s="312" t="s">
        <v>344</v>
      </c>
      <c r="C142" s="868" t="s">
        <v>339</v>
      </c>
      <c r="D142" s="908"/>
      <c r="E142" s="908"/>
      <c r="F142" s="908"/>
      <c r="G142" s="908"/>
      <c r="H142" s="869"/>
      <c r="I142" s="868" t="s">
        <v>340</v>
      </c>
      <c r="J142" s="869"/>
      <c r="K142" s="868" t="s">
        <v>341</v>
      </c>
      <c r="L142" s="869"/>
      <c r="M142" s="473" t="s">
        <v>342</v>
      </c>
      <c r="N142" s="323" t="s">
        <v>357</v>
      </c>
      <c r="O142" s="312" t="s">
        <v>385</v>
      </c>
      <c r="P142" s="419" t="s">
        <v>386</v>
      </c>
      <c r="Q142" s="419" t="s">
        <v>387</v>
      </c>
      <c r="R142" s="419" t="s">
        <v>389</v>
      </c>
      <c r="S142" s="419" t="s">
        <v>16</v>
      </c>
      <c r="T142" s="419" t="s">
        <v>388</v>
      </c>
      <c r="U142" s="868" t="s">
        <v>362</v>
      </c>
      <c r="V142" s="869"/>
      <c r="W142" s="868" t="s">
        <v>363</v>
      </c>
      <c r="X142" s="869"/>
      <c r="Y142" s="868" t="s">
        <v>355</v>
      </c>
      <c r="Z142" s="869"/>
      <c r="AA142" s="868" t="s">
        <v>356</v>
      </c>
      <c r="AB142" s="869"/>
      <c r="AC142" s="868" t="s">
        <v>360</v>
      </c>
      <c r="AD142" s="869"/>
      <c r="AE142" s="312" t="s">
        <v>361</v>
      </c>
      <c r="AF142" s="312" t="s">
        <v>358</v>
      </c>
      <c r="AG142" s="323" t="s">
        <v>359</v>
      </c>
      <c r="AH142" s="868" t="s">
        <v>365</v>
      </c>
      <c r="AI142" s="869"/>
    </row>
    <row r="143" spans="2:35" ht="15" customHeight="1">
      <c r="B143" s="920" t="s">
        <v>170</v>
      </c>
      <c r="C143" s="891" t="s">
        <v>171</v>
      </c>
      <c r="D143" s="892"/>
      <c r="E143" s="892"/>
      <c r="F143" s="892"/>
      <c r="G143" s="892"/>
      <c r="H143" s="893"/>
      <c r="I143" s="921" t="s">
        <v>41</v>
      </c>
      <c r="J143" s="921"/>
      <c r="K143" s="921" t="s">
        <v>346</v>
      </c>
      <c r="L143" s="921"/>
      <c r="M143" s="922">
        <v>4508573.350000001</v>
      </c>
      <c r="N143" s="884"/>
      <c r="O143" s="856"/>
      <c r="P143" s="856"/>
      <c r="Q143" s="856"/>
      <c r="R143" s="856"/>
      <c r="S143" s="856"/>
      <c r="T143" s="856"/>
      <c r="U143" s="876"/>
      <c r="V143" s="876"/>
      <c r="W143" s="876"/>
      <c r="X143" s="876"/>
      <c r="Y143" s="876"/>
      <c r="Z143" s="876"/>
      <c r="AA143" s="876"/>
      <c r="AB143" s="876"/>
      <c r="AC143" s="876"/>
      <c r="AD143" s="876"/>
      <c r="AE143" s="884"/>
      <c r="AF143" s="884"/>
      <c r="AG143" s="884"/>
      <c r="AH143" s="928"/>
      <c r="AI143" s="929"/>
    </row>
    <row r="144" spans="2:35" ht="27.75" customHeight="1">
      <c r="B144" s="905"/>
      <c r="C144" s="846"/>
      <c r="D144" s="847"/>
      <c r="E144" s="847"/>
      <c r="F144" s="847"/>
      <c r="G144" s="847"/>
      <c r="H144" s="848"/>
      <c r="I144" s="809"/>
      <c r="J144" s="809"/>
      <c r="K144" s="809"/>
      <c r="L144" s="809"/>
      <c r="M144" s="800"/>
      <c r="N144" s="795"/>
      <c r="O144" s="771"/>
      <c r="P144" s="771"/>
      <c r="Q144" s="771"/>
      <c r="R144" s="771"/>
      <c r="S144" s="771"/>
      <c r="T144" s="771"/>
      <c r="U144" s="793"/>
      <c r="V144" s="793"/>
      <c r="W144" s="793"/>
      <c r="X144" s="793"/>
      <c r="Y144" s="793"/>
      <c r="Z144" s="793"/>
      <c r="AA144" s="793"/>
      <c r="AB144" s="793"/>
      <c r="AC144" s="793"/>
      <c r="AD144" s="793"/>
      <c r="AE144" s="795"/>
      <c r="AF144" s="795"/>
      <c r="AG144" s="795"/>
      <c r="AH144" s="838"/>
      <c r="AI144" s="839"/>
    </row>
    <row r="145" spans="2:35" ht="15" customHeight="1">
      <c r="B145" s="904" t="s">
        <v>173</v>
      </c>
      <c r="C145" s="846" t="s">
        <v>101</v>
      </c>
      <c r="D145" s="847"/>
      <c r="E145" s="847"/>
      <c r="F145" s="847"/>
      <c r="G145" s="847"/>
      <c r="H145" s="848"/>
      <c r="I145" s="809" t="s">
        <v>17</v>
      </c>
      <c r="J145" s="809"/>
      <c r="K145" s="809" t="s">
        <v>17</v>
      </c>
      <c r="L145" s="809"/>
      <c r="M145" s="800">
        <v>299150.66</v>
      </c>
      <c r="N145" s="859"/>
      <c r="O145" s="770"/>
      <c r="P145" s="770"/>
      <c r="Q145" s="770"/>
      <c r="R145" s="770"/>
      <c r="S145" s="770"/>
      <c r="T145" s="770"/>
      <c r="U145" s="793"/>
      <c r="V145" s="793"/>
      <c r="W145" s="793"/>
      <c r="X145" s="793"/>
      <c r="Y145" s="793"/>
      <c r="Z145" s="793"/>
      <c r="AA145" s="793"/>
      <c r="AB145" s="793"/>
      <c r="AC145" s="793"/>
      <c r="AD145" s="793"/>
      <c r="AE145" s="859"/>
      <c r="AF145" s="859"/>
      <c r="AG145" s="859"/>
      <c r="AH145" s="834"/>
      <c r="AI145" s="835"/>
    </row>
    <row r="146" spans="2:35" ht="15">
      <c r="B146" s="905"/>
      <c r="C146" s="846"/>
      <c r="D146" s="847"/>
      <c r="E146" s="847"/>
      <c r="F146" s="847"/>
      <c r="G146" s="847"/>
      <c r="H146" s="848"/>
      <c r="I146" s="809"/>
      <c r="J146" s="809"/>
      <c r="K146" s="809"/>
      <c r="L146" s="809"/>
      <c r="M146" s="800"/>
      <c r="N146" s="795"/>
      <c r="O146" s="771"/>
      <c r="P146" s="771"/>
      <c r="Q146" s="771"/>
      <c r="R146" s="771"/>
      <c r="S146" s="771"/>
      <c r="T146" s="771"/>
      <c r="U146" s="793"/>
      <c r="V146" s="793"/>
      <c r="W146" s="793"/>
      <c r="X146" s="793"/>
      <c r="Y146" s="793"/>
      <c r="Z146" s="793"/>
      <c r="AA146" s="793"/>
      <c r="AB146" s="793"/>
      <c r="AC146" s="793"/>
      <c r="AD146" s="793"/>
      <c r="AE146" s="795"/>
      <c r="AF146" s="795"/>
      <c r="AG146" s="795"/>
      <c r="AH146" s="838"/>
      <c r="AI146" s="839"/>
    </row>
    <row r="147" spans="2:35" ht="15" customHeight="1">
      <c r="B147" s="904" t="s">
        <v>392</v>
      </c>
      <c r="C147" s="846" t="s">
        <v>101</v>
      </c>
      <c r="D147" s="847"/>
      <c r="E147" s="847"/>
      <c r="F147" s="847"/>
      <c r="G147" s="847"/>
      <c r="H147" s="848"/>
      <c r="I147" s="809" t="s">
        <v>199</v>
      </c>
      <c r="J147" s="809"/>
      <c r="K147" s="809" t="s">
        <v>29</v>
      </c>
      <c r="L147" s="809"/>
      <c r="M147" s="800">
        <v>267659.38</v>
      </c>
      <c r="N147" s="859"/>
      <c r="O147" s="770"/>
      <c r="P147" s="770"/>
      <c r="Q147" s="770"/>
      <c r="R147" s="770"/>
      <c r="S147" s="770"/>
      <c r="T147" s="770"/>
      <c r="U147" s="793"/>
      <c r="V147" s="793"/>
      <c r="W147" s="793"/>
      <c r="X147" s="793"/>
      <c r="Y147" s="793"/>
      <c r="Z147" s="793"/>
      <c r="AA147" s="793"/>
      <c r="AB147" s="793"/>
      <c r="AC147" s="793"/>
      <c r="AD147" s="793"/>
      <c r="AE147" s="859"/>
      <c r="AF147" s="859"/>
      <c r="AG147" s="859"/>
      <c r="AH147" s="834"/>
      <c r="AI147" s="835"/>
    </row>
    <row r="148" spans="2:35" ht="15">
      <c r="B148" s="905"/>
      <c r="C148" s="846"/>
      <c r="D148" s="847"/>
      <c r="E148" s="847"/>
      <c r="F148" s="847"/>
      <c r="G148" s="847"/>
      <c r="H148" s="848"/>
      <c r="I148" s="809"/>
      <c r="J148" s="809"/>
      <c r="K148" s="809"/>
      <c r="L148" s="809"/>
      <c r="M148" s="800"/>
      <c r="N148" s="795"/>
      <c r="O148" s="771"/>
      <c r="P148" s="771"/>
      <c r="Q148" s="771"/>
      <c r="R148" s="771"/>
      <c r="S148" s="771"/>
      <c r="T148" s="771"/>
      <c r="U148" s="793"/>
      <c r="V148" s="793"/>
      <c r="W148" s="793"/>
      <c r="X148" s="793"/>
      <c r="Y148" s="793"/>
      <c r="Z148" s="793"/>
      <c r="AA148" s="793"/>
      <c r="AB148" s="793"/>
      <c r="AC148" s="793"/>
      <c r="AD148" s="793"/>
      <c r="AE148" s="795"/>
      <c r="AF148" s="795"/>
      <c r="AG148" s="795"/>
      <c r="AH148" s="838"/>
      <c r="AI148" s="839"/>
    </row>
    <row r="149" spans="2:35" ht="15" customHeight="1">
      <c r="B149" s="904" t="s">
        <v>393</v>
      </c>
      <c r="C149" s="846" t="s">
        <v>101</v>
      </c>
      <c r="D149" s="847"/>
      <c r="E149" s="847"/>
      <c r="F149" s="847"/>
      <c r="G149" s="847"/>
      <c r="H149" s="848"/>
      <c r="I149" s="809" t="s">
        <v>394</v>
      </c>
      <c r="J149" s="809"/>
      <c r="K149" s="809" t="s">
        <v>29</v>
      </c>
      <c r="L149" s="809"/>
      <c r="M149" s="800">
        <v>311688</v>
      </c>
      <c r="N149" s="859"/>
      <c r="O149" s="770"/>
      <c r="P149" s="770"/>
      <c r="Q149" s="770"/>
      <c r="R149" s="770"/>
      <c r="S149" s="770"/>
      <c r="T149" s="770"/>
      <c r="U149" s="793"/>
      <c r="V149" s="793"/>
      <c r="W149" s="793"/>
      <c r="X149" s="793"/>
      <c r="Y149" s="793"/>
      <c r="Z149" s="793"/>
      <c r="AA149" s="793"/>
      <c r="AB149" s="793"/>
      <c r="AC149" s="793"/>
      <c r="AD149" s="793"/>
      <c r="AE149" s="859"/>
      <c r="AF149" s="859"/>
      <c r="AG149" s="859"/>
      <c r="AH149" s="834"/>
      <c r="AI149" s="835"/>
    </row>
    <row r="150" spans="2:35" ht="15">
      <c r="B150" s="905"/>
      <c r="C150" s="846"/>
      <c r="D150" s="847"/>
      <c r="E150" s="847"/>
      <c r="F150" s="847"/>
      <c r="G150" s="847"/>
      <c r="H150" s="848"/>
      <c r="I150" s="809"/>
      <c r="J150" s="809"/>
      <c r="K150" s="809"/>
      <c r="L150" s="809"/>
      <c r="M150" s="800"/>
      <c r="N150" s="795"/>
      <c r="O150" s="771"/>
      <c r="P150" s="771"/>
      <c r="Q150" s="771"/>
      <c r="R150" s="771"/>
      <c r="S150" s="771"/>
      <c r="T150" s="771"/>
      <c r="U150" s="793"/>
      <c r="V150" s="793"/>
      <c r="W150" s="793"/>
      <c r="X150" s="793"/>
      <c r="Y150" s="793"/>
      <c r="Z150" s="793"/>
      <c r="AA150" s="793"/>
      <c r="AB150" s="793"/>
      <c r="AC150" s="793"/>
      <c r="AD150" s="793"/>
      <c r="AE150" s="795"/>
      <c r="AF150" s="795"/>
      <c r="AG150" s="795"/>
      <c r="AH150" s="838"/>
      <c r="AI150" s="839"/>
    </row>
    <row r="151" spans="2:35" ht="15" customHeight="1">
      <c r="B151" s="904" t="s">
        <v>174</v>
      </c>
      <c r="C151" s="846" t="s">
        <v>101</v>
      </c>
      <c r="D151" s="847"/>
      <c r="E151" s="847"/>
      <c r="F151" s="847"/>
      <c r="G151" s="847"/>
      <c r="H151" s="848"/>
      <c r="I151" s="809" t="s">
        <v>47</v>
      </c>
      <c r="J151" s="809"/>
      <c r="K151" s="809" t="s">
        <v>79</v>
      </c>
      <c r="L151" s="809"/>
      <c r="M151" s="800">
        <v>511501.05</v>
      </c>
      <c r="N151" s="859"/>
      <c r="O151" s="770"/>
      <c r="P151" s="770"/>
      <c r="Q151" s="770"/>
      <c r="R151" s="770"/>
      <c r="S151" s="770"/>
      <c r="T151" s="770"/>
      <c r="U151" s="793"/>
      <c r="V151" s="793"/>
      <c r="W151" s="793"/>
      <c r="X151" s="793"/>
      <c r="Y151" s="793"/>
      <c r="Z151" s="793"/>
      <c r="AA151" s="793"/>
      <c r="AB151" s="793"/>
      <c r="AC151" s="793"/>
      <c r="AD151" s="793"/>
      <c r="AE151" s="859"/>
      <c r="AF151" s="859"/>
      <c r="AG151" s="859"/>
      <c r="AH151" s="834"/>
      <c r="AI151" s="835"/>
    </row>
    <row r="152" spans="2:35" ht="15">
      <c r="B152" s="905"/>
      <c r="C152" s="846"/>
      <c r="D152" s="847"/>
      <c r="E152" s="847"/>
      <c r="F152" s="847"/>
      <c r="G152" s="847"/>
      <c r="H152" s="848"/>
      <c r="I152" s="809"/>
      <c r="J152" s="809"/>
      <c r="K152" s="809"/>
      <c r="L152" s="809"/>
      <c r="M152" s="800"/>
      <c r="N152" s="795"/>
      <c r="O152" s="771"/>
      <c r="P152" s="771"/>
      <c r="Q152" s="771"/>
      <c r="R152" s="771"/>
      <c r="S152" s="771"/>
      <c r="T152" s="771"/>
      <c r="U152" s="793"/>
      <c r="V152" s="793"/>
      <c r="W152" s="793"/>
      <c r="X152" s="793"/>
      <c r="Y152" s="793"/>
      <c r="Z152" s="793"/>
      <c r="AA152" s="793"/>
      <c r="AB152" s="793"/>
      <c r="AC152" s="793"/>
      <c r="AD152" s="793"/>
      <c r="AE152" s="795"/>
      <c r="AF152" s="795"/>
      <c r="AG152" s="795"/>
      <c r="AH152" s="838"/>
      <c r="AI152" s="839"/>
    </row>
    <row r="153" spans="2:35" ht="15" customHeight="1">
      <c r="B153" s="904" t="s">
        <v>175</v>
      </c>
      <c r="C153" s="846" t="s">
        <v>101</v>
      </c>
      <c r="D153" s="847"/>
      <c r="E153" s="847"/>
      <c r="F153" s="847"/>
      <c r="G153" s="847"/>
      <c r="H153" s="848"/>
      <c r="I153" s="809" t="s">
        <v>20</v>
      </c>
      <c r="J153" s="809"/>
      <c r="K153" s="809" t="s">
        <v>20</v>
      </c>
      <c r="L153" s="809"/>
      <c r="M153" s="800">
        <v>512302.72</v>
      </c>
      <c r="N153" s="859"/>
      <c r="O153" s="770"/>
      <c r="P153" s="770"/>
      <c r="Q153" s="770"/>
      <c r="R153" s="770"/>
      <c r="S153" s="770"/>
      <c r="T153" s="770"/>
      <c r="U153" s="793"/>
      <c r="V153" s="793"/>
      <c r="W153" s="793"/>
      <c r="X153" s="793"/>
      <c r="Y153" s="793"/>
      <c r="Z153" s="793"/>
      <c r="AA153" s="793"/>
      <c r="AB153" s="793"/>
      <c r="AC153" s="793"/>
      <c r="AD153" s="793"/>
      <c r="AE153" s="859"/>
      <c r="AF153" s="859"/>
      <c r="AG153" s="859"/>
      <c r="AH153" s="834"/>
      <c r="AI153" s="835"/>
    </row>
    <row r="154" spans="2:35" ht="15">
      <c r="B154" s="905"/>
      <c r="C154" s="846"/>
      <c r="D154" s="847"/>
      <c r="E154" s="847"/>
      <c r="F154" s="847"/>
      <c r="G154" s="847"/>
      <c r="H154" s="848"/>
      <c r="I154" s="809"/>
      <c r="J154" s="809"/>
      <c r="K154" s="809"/>
      <c r="L154" s="809"/>
      <c r="M154" s="800"/>
      <c r="N154" s="795"/>
      <c r="O154" s="771"/>
      <c r="P154" s="771"/>
      <c r="Q154" s="771"/>
      <c r="R154" s="771"/>
      <c r="S154" s="771"/>
      <c r="T154" s="771"/>
      <c r="U154" s="793"/>
      <c r="V154" s="793"/>
      <c r="W154" s="793"/>
      <c r="X154" s="793"/>
      <c r="Y154" s="793"/>
      <c r="Z154" s="793"/>
      <c r="AA154" s="793"/>
      <c r="AB154" s="793"/>
      <c r="AC154" s="793"/>
      <c r="AD154" s="793"/>
      <c r="AE154" s="795"/>
      <c r="AF154" s="795"/>
      <c r="AG154" s="795"/>
      <c r="AH154" s="838"/>
      <c r="AI154" s="839"/>
    </row>
    <row r="155" spans="2:35" ht="15" customHeight="1">
      <c r="B155" s="904" t="s">
        <v>176</v>
      </c>
      <c r="C155" s="846" t="s">
        <v>101</v>
      </c>
      <c r="D155" s="847"/>
      <c r="E155" s="847"/>
      <c r="F155" s="847"/>
      <c r="G155" s="847"/>
      <c r="H155" s="848"/>
      <c r="I155" s="809" t="s">
        <v>81</v>
      </c>
      <c r="J155" s="809"/>
      <c r="K155" s="809" t="s">
        <v>81</v>
      </c>
      <c r="L155" s="809"/>
      <c r="M155" s="800">
        <v>512605.64</v>
      </c>
      <c r="N155" s="785">
        <v>25</v>
      </c>
      <c r="O155" s="770">
        <v>42898</v>
      </c>
      <c r="P155" s="770"/>
      <c r="Q155" s="770"/>
      <c r="R155" s="770"/>
      <c r="S155" s="770"/>
      <c r="T155" s="770"/>
      <c r="U155" s="791">
        <v>441668.8</v>
      </c>
      <c r="V155" s="791"/>
      <c r="W155" s="791">
        <f>SUM(U155*16%)</f>
        <v>70667.008</v>
      </c>
      <c r="X155" s="791"/>
      <c r="Y155" s="791">
        <f>SUM(U155+W155)</f>
        <v>512335.80799999996</v>
      </c>
      <c r="Z155" s="791"/>
      <c r="AA155" s="792">
        <f>SUM(M155-Y155)</f>
        <v>269.8320000000531</v>
      </c>
      <c r="AB155" s="792"/>
      <c r="AC155" s="791">
        <v>0</v>
      </c>
      <c r="AD155" s="793"/>
      <c r="AE155" s="794" t="s">
        <v>395</v>
      </c>
      <c r="AF155" s="770">
        <v>42905</v>
      </c>
      <c r="AG155" s="770">
        <v>42965</v>
      </c>
      <c r="AH155" s="834" t="s">
        <v>396</v>
      </c>
      <c r="AI155" s="835"/>
    </row>
    <row r="156" spans="2:35" ht="15">
      <c r="B156" s="905"/>
      <c r="C156" s="846"/>
      <c r="D156" s="847"/>
      <c r="E156" s="847"/>
      <c r="F156" s="847"/>
      <c r="G156" s="847"/>
      <c r="H156" s="848"/>
      <c r="I156" s="809"/>
      <c r="J156" s="809"/>
      <c r="K156" s="809"/>
      <c r="L156" s="809"/>
      <c r="M156" s="800"/>
      <c r="N156" s="801"/>
      <c r="O156" s="771"/>
      <c r="P156" s="771"/>
      <c r="Q156" s="771"/>
      <c r="R156" s="771"/>
      <c r="S156" s="771"/>
      <c r="T156" s="771"/>
      <c r="U156" s="791"/>
      <c r="V156" s="791"/>
      <c r="W156" s="791"/>
      <c r="X156" s="791"/>
      <c r="Y156" s="791"/>
      <c r="Z156" s="791"/>
      <c r="AA156" s="792"/>
      <c r="AB156" s="792"/>
      <c r="AC156" s="793"/>
      <c r="AD156" s="793"/>
      <c r="AE156" s="795"/>
      <c r="AF156" s="795"/>
      <c r="AG156" s="771"/>
      <c r="AH156" s="838"/>
      <c r="AI156" s="839"/>
    </row>
    <row r="157" spans="2:35" ht="15" customHeight="1">
      <c r="B157" s="904" t="s">
        <v>177</v>
      </c>
      <c r="C157" s="846" t="s">
        <v>101</v>
      </c>
      <c r="D157" s="847"/>
      <c r="E157" s="847"/>
      <c r="F157" s="847"/>
      <c r="G157" s="847"/>
      <c r="H157" s="848"/>
      <c r="I157" s="809" t="s">
        <v>444</v>
      </c>
      <c r="J157" s="809"/>
      <c r="K157" s="809" t="s">
        <v>80</v>
      </c>
      <c r="L157" s="809"/>
      <c r="M157" s="800">
        <v>250302.82</v>
      </c>
      <c r="N157" s="859"/>
      <c r="O157" s="770"/>
      <c r="P157" s="770"/>
      <c r="Q157" s="770"/>
      <c r="R157" s="770"/>
      <c r="S157" s="770"/>
      <c r="T157" s="770"/>
      <c r="U157" s="793"/>
      <c r="V157" s="793"/>
      <c r="W157" s="793"/>
      <c r="X157" s="793"/>
      <c r="Y157" s="793"/>
      <c r="Z157" s="793"/>
      <c r="AA157" s="793"/>
      <c r="AB157" s="793"/>
      <c r="AC157" s="793"/>
      <c r="AD157" s="793"/>
      <c r="AE157" s="859"/>
      <c r="AF157" s="859"/>
      <c r="AG157" s="859"/>
      <c r="AH157" s="834"/>
      <c r="AI157" s="835"/>
    </row>
    <row r="158" spans="2:35" ht="15">
      <c r="B158" s="905"/>
      <c r="C158" s="846"/>
      <c r="D158" s="847"/>
      <c r="E158" s="847"/>
      <c r="F158" s="847"/>
      <c r="G158" s="847"/>
      <c r="H158" s="848"/>
      <c r="I158" s="809"/>
      <c r="J158" s="809"/>
      <c r="K158" s="809"/>
      <c r="L158" s="809"/>
      <c r="M158" s="800"/>
      <c r="N158" s="795"/>
      <c r="O158" s="771"/>
      <c r="P158" s="771"/>
      <c r="Q158" s="771"/>
      <c r="R158" s="771"/>
      <c r="S158" s="771"/>
      <c r="T158" s="771"/>
      <c r="U158" s="793"/>
      <c r="V158" s="793"/>
      <c r="W158" s="793"/>
      <c r="X158" s="793"/>
      <c r="Y158" s="793"/>
      <c r="Z158" s="793"/>
      <c r="AA158" s="793"/>
      <c r="AB158" s="793"/>
      <c r="AC158" s="793"/>
      <c r="AD158" s="793"/>
      <c r="AE158" s="795"/>
      <c r="AF158" s="795"/>
      <c r="AG158" s="795"/>
      <c r="AH158" s="838"/>
      <c r="AI158" s="839"/>
    </row>
    <row r="159" spans="2:35" ht="15" customHeight="1">
      <c r="B159" s="904" t="s">
        <v>178</v>
      </c>
      <c r="C159" s="846" t="s">
        <v>101</v>
      </c>
      <c r="D159" s="847"/>
      <c r="E159" s="847"/>
      <c r="F159" s="847"/>
      <c r="G159" s="847"/>
      <c r="H159" s="848"/>
      <c r="I159" s="809" t="s">
        <v>19</v>
      </c>
      <c r="J159" s="809"/>
      <c r="K159" s="809" t="s">
        <v>19</v>
      </c>
      <c r="L159" s="809"/>
      <c r="M159" s="800">
        <v>511999.95</v>
      </c>
      <c r="N159" s="785">
        <v>13</v>
      </c>
      <c r="O159" s="770">
        <v>42898</v>
      </c>
      <c r="P159" s="770"/>
      <c r="Q159" s="770"/>
      <c r="R159" s="770"/>
      <c r="S159" s="770"/>
      <c r="T159" s="770"/>
      <c r="U159" s="791">
        <v>441379.31</v>
      </c>
      <c r="V159" s="791"/>
      <c r="W159" s="791">
        <f>SUM(U159*16%)</f>
        <v>70620.6896</v>
      </c>
      <c r="X159" s="791"/>
      <c r="Y159" s="791">
        <f>SUM(U159+W159)</f>
        <v>511999.9996</v>
      </c>
      <c r="Z159" s="791"/>
      <c r="AA159" s="792">
        <f>SUM(M159-Y159)</f>
        <v>-0.04959999996935949</v>
      </c>
      <c r="AB159" s="792"/>
      <c r="AC159" s="791">
        <f>SUM(Y159*35%)</f>
        <v>179199.99985999998</v>
      </c>
      <c r="AD159" s="793"/>
      <c r="AE159" s="794">
        <v>0.35</v>
      </c>
      <c r="AF159" s="770">
        <v>42905</v>
      </c>
      <c r="AG159" s="770">
        <v>42965</v>
      </c>
      <c r="AH159" s="834" t="s">
        <v>376</v>
      </c>
      <c r="AI159" s="835"/>
    </row>
    <row r="160" spans="2:35" ht="15">
      <c r="B160" s="905"/>
      <c r="C160" s="846"/>
      <c r="D160" s="847"/>
      <c r="E160" s="847"/>
      <c r="F160" s="847"/>
      <c r="G160" s="847"/>
      <c r="H160" s="848"/>
      <c r="I160" s="809"/>
      <c r="J160" s="809"/>
      <c r="K160" s="809"/>
      <c r="L160" s="809"/>
      <c r="M160" s="800"/>
      <c r="N160" s="801"/>
      <c r="O160" s="771"/>
      <c r="P160" s="771"/>
      <c r="Q160" s="771"/>
      <c r="R160" s="771"/>
      <c r="S160" s="771"/>
      <c r="T160" s="771"/>
      <c r="U160" s="791"/>
      <c r="V160" s="791"/>
      <c r="W160" s="791"/>
      <c r="X160" s="791"/>
      <c r="Y160" s="791"/>
      <c r="Z160" s="791"/>
      <c r="AA160" s="792"/>
      <c r="AB160" s="792"/>
      <c r="AC160" s="793"/>
      <c r="AD160" s="793"/>
      <c r="AE160" s="795"/>
      <c r="AF160" s="795"/>
      <c r="AG160" s="771"/>
      <c r="AH160" s="838"/>
      <c r="AI160" s="839"/>
    </row>
    <row r="161" spans="2:35" ht="15" customHeight="1">
      <c r="B161" s="904" t="s">
        <v>179</v>
      </c>
      <c r="C161" s="846" t="s">
        <v>101</v>
      </c>
      <c r="D161" s="847"/>
      <c r="E161" s="847"/>
      <c r="F161" s="847"/>
      <c r="G161" s="847"/>
      <c r="H161" s="848"/>
      <c r="I161" s="809" t="s">
        <v>11</v>
      </c>
      <c r="J161" s="809"/>
      <c r="K161" s="809" t="s">
        <v>11</v>
      </c>
      <c r="L161" s="809"/>
      <c r="M161" s="800">
        <v>313950.28</v>
      </c>
      <c r="N161" s="859"/>
      <c r="O161" s="770"/>
      <c r="P161" s="770"/>
      <c r="Q161" s="770"/>
      <c r="R161" s="770"/>
      <c r="S161" s="770"/>
      <c r="T161" s="770"/>
      <c r="U161" s="793"/>
      <c r="V161" s="793"/>
      <c r="W161" s="793"/>
      <c r="X161" s="793"/>
      <c r="Y161" s="793"/>
      <c r="Z161" s="793"/>
      <c r="AA161" s="793"/>
      <c r="AB161" s="793"/>
      <c r="AC161" s="793"/>
      <c r="AD161" s="793"/>
      <c r="AE161" s="859"/>
      <c r="AF161" s="859"/>
      <c r="AG161" s="859"/>
      <c r="AH161" s="834"/>
      <c r="AI161" s="835"/>
    </row>
    <row r="162" spans="2:35" ht="15">
      <c r="B162" s="905"/>
      <c r="C162" s="846"/>
      <c r="D162" s="847"/>
      <c r="E162" s="847"/>
      <c r="F162" s="847"/>
      <c r="G162" s="847"/>
      <c r="H162" s="848"/>
      <c r="I162" s="809"/>
      <c r="J162" s="809"/>
      <c r="K162" s="809"/>
      <c r="L162" s="809"/>
      <c r="M162" s="800"/>
      <c r="N162" s="795"/>
      <c r="O162" s="771"/>
      <c r="P162" s="771"/>
      <c r="Q162" s="771"/>
      <c r="R162" s="771"/>
      <c r="S162" s="771"/>
      <c r="T162" s="771"/>
      <c r="U162" s="793"/>
      <c r="V162" s="793"/>
      <c r="W162" s="793"/>
      <c r="X162" s="793"/>
      <c r="Y162" s="793"/>
      <c r="Z162" s="793"/>
      <c r="AA162" s="793"/>
      <c r="AB162" s="793"/>
      <c r="AC162" s="793"/>
      <c r="AD162" s="793"/>
      <c r="AE162" s="795"/>
      <c r="AF162" s="795"/>
      <c r="AG162" s="795"/>
      <c r="AH162" s="838"/>
      <c r="AI162" s="839"/>
    </row>
    <row r="163" spans="2:35" ht="15" customHeight="1">
      <c r="B163" s="904" t="s">
        <v>180</v>
      </c>
      <c r="C163" s="846" t="s">
        <v>101</v>
      </c>
      <c r="D163" s="847"/>
      <c r="E163" s="847"/>
      <c r="F163" s="847"/>
      <c r="G163" s="847"/>
      <c r="H163" s="848"/>
      <c r="I163" s="809" t="s">
        <v>143</v>
      </c>
      <c r="J163" s="809"/>
      <c r="K163" s="809" t="s">
        <v>143</v>
      </c>
      <c r="L163" s="809"/>
      <c r="M163" s="800">
        <v>512093.5</v>
      </c>
      <c r="N163" s="859"/>
      <c r="O163" s="770"/>
      <c r="P163" s="770"/>
      <c r="Q163" s="770"/>
      <c r="R163" s="770"/>
      <c r="S163" s="770"/>
      <c r="T163" s="770"/>
      <c r="U163" s="793"/>
      <c r="V163" s="793"/>
      <c r="W163" s="793"/>
      <c r="X163" s="793"/>
      <c r="Y163" s="793"/>
      <c r="Z163" s="793"/>
      <c r="AA163" s="793"/>
      <c r="AB163" s="793"/>
      <c r="AC163" s="793"/>
      <c r="AD163" s="793"/>
      <c r="AE163" s="859"/>
      <c r="AF163" s="859"/>
      <c r="AG163" s="859"/>
      <c r="AH163" s="834"/>
      <c r="AI163" s="835"/>
    </row>
    <row r="164" spans="2:35" ht="15">
      <c r="B164" s="905"/>
      <c r="C164" s="846"/>
      <c r="D164" s="847"/>
      <c r="E164" s="847"/>
      <c r="F164" s="847"/>
      <c r="G164" s="847"/>
      <c r="H164" s="848"/>
      <c r="I164" s="809"/>
      <c r="J164" s="809"/>
      <c r="K164" s="809"/>
      <c r="L164" s="809"/>
      <c r="M164" s="800"/>
      <c r="N164" s="795"/>
      <c r="O164" s="771"/>
      <c r="P164" s="771"/>
      <c r="Q164" s="771"/>
      <c r="R164" s="771"/>
      <c r="S164" s="771"/>
      <c r="T164" s="771"/>
      <c r="U164" s="793"/>
      <c r="V164" s="793"/>
      <c r="W164" s="793"/>
      <c r="X164" s="793"/>
      <c r="Y164" s="793"/>
      <c r="Z164" s="793"/>
      <c r="AA164" s="793"/>
      <c r="AB164" s="793"/>
      <c r="AC164" s="793"/>
      <c r="AD164" s="793"/>
      <c r="AE164" s="795"/>
      <c r="AF164" s="795"/>
      <c r="AG164" s="795"/>
      <c r="AH164" s="838"/>
      <c r="AI164" s="839"/>
    </row>
    <row r="165" spans="2:35" ht="15">
      <c r="B165" s="904" t="s">
        <v>182</v>
      </c>
      <c r="C165" s="846" t="s">
        <v>101</v>
      </c>
      <c r="D165" s="847"/>
      <c r="E165" s="847"/>
      <c r="F165" s="847"/>
      <c r="G165" s="847"/>
      <c r="H165" s="848"/>
      <c r="I165" s="809" t="s">
        <v>113</v>
      </c>
      <c r="J165" s="809"/>
      <c r="K165" s="809" t="s">
        <v>62</v>
      </c>
      <c r="L165" s="809"/>
      <c r="M165" s="800">
        <v>512605.64</v>
      </c>
      <c r="N165" s="859"/>
      <c r="O165" s="770"/>
      <c r="P165" s="770"/>
      <c r="Q165" s="770"/>
      <c r="R165" s="770"/>
      <c r="S165" s="770"/>
      <c r="T165" s="770"/>
      <c r="U165" s="793"/>
      <c r="V165" s="793"/>
      <c r="W165" s="793"/>
      <c r="X165" s="793"/>
      <c r="Y165" s="793"/>
      <c r="Z165" s="793"/>
      <c r="AA165" s="793"/>
      <c r="AB165" s="793"/>
      <c r="AC165" s="793"/>
      <c r="AD165" s="793"/>
      <c r="AE165" s="859"/>
      <c r="AF165" s="859"/>
      <c r="AG165" s="859"/>
      <c r="AH165" s="834"/>
      <c r="AI165" s="835"/>
    </row>
    <row r="166" spans="2:35" ht="15">
      <c r="B166" s="905"/>
      <c r="C166" s="846"/>
      <c r="D166" s="847"/>
      <c r="E166" s="847"/>
      <c r="F166" s="847"/>
      <c r="G166" s="847"/>
      <c r="H166" s="848"/>
      <c r="I166" s="809"/>
      <c r="J166" s="809"/>
      <c r="K166" s="809"/>
      <c r="L166" s="809"/>
      <c r="M166" s="800"/>
      <c r="N166" s="795"/>
      <c r="O166" s="771"/>
      <c r="P166" s="771"/>
      <c r="Q166" s="771"/>
      <c r="R166" s="771"/>
      <c r="S166" s="771"/>
      <c r="T166" s="771"/>
      <c r="U166" s="793"/>
      <c r="V166" s="793"/>
      <c r="W166" s="793"/>
      <c r="X166" s="793"/>
      <c r="Y166" s="793"/>
      <c r="Z166" s="793"/>
      <c r="AA166" s="793"/>
      <c r="AB166" s="793"/>
      <c r="AC166" s="793"/>
      <c r="AD166" s="793"/>
      <c r="AE166" s="795"/>
      <c r="AF166" s="795"/>
      <c r="AG166" s="795"/>
      <c r="AH166" s="838"/>
      <c r="AI166" s="839"/>
    </row>
    <row r="167" spans="2:35" ht="15" customHeight="1">
      <c r="B167" s="904" t="s">
        <v>302</v>
      </c>
      <c r="C167" s="846" t="s">
        <v>101</v>
      </c>
      <c r="D167" s="847"/>
      <c r="E167" s="847"/>
      <c r="F167" s="847"/>
      <c r="G167" s="847"/>
      <c r="H167" s="848"/>
      <c r="I167" s="809" t="s">
        <v>303</v>
      </c>
      <c r="J167" s="809"/>
      <c r="K167" s="809" t="s">
        <v>11</v>
      </c>
      <c r="L167" s="809"/>
      <c r="M167" s="800">
        <v>195067.35</v>
      </c>
      <c r="N167" s="859"/>
      <c r="O167" s="770"/>
      <c r="P167" s="770"/>
      <c r="Q167" s="770"/>
      <c r="R167" s="770"/>
      <c r="S167" s="770"/>
      <c r="T167" s="770"/>
      <c r="U167" s="793"/>
      <c r="V167" s="793"/>
      <c r="W167" s="793"/>
      <c r="X167" s="793"/>
      <c r="Y167" s="793"/>
      <c r="Z167" s="793"/>
      <c r="AA167" s="793"/>
      <c r="AB167" s="793"/>
      <c r="AC167" s="793"/>
      <c r="AD167" s="793"/>
      <c r="AE167" s="859"/>
      <c r="AF167" s="859"/>
      <c r="AG167" s="859"/>
      <c r="AH167" s="834"/>
      <c r="AI167" s="835"/>
    </row>
    <row r="168" spans="2:35" ht="15">
      <c r="B168" s="905"/>
      <c r="C168" s="846"/>
      <c r="D168" s="847"/>
      <c r="E168" s="847"/>
      <c r="F168" s="847"/>
      <c r="G168" s="847"/>
      <c r="H168" s="848"/>
      <c r="I168" s="809"/>
      <c r="J168" s="809"/>
      <c r="K168" s="809"/>
      <c r="L168" s="809"/>
      <c r="M168" s="800"/>
      <c r="N168" s="795"/>
      <c r="O168" s="771"/>
      <c r="P168" s="771"/>
      <c r="Q168" s="771"/>
      <c r="R168" s="771"/>
      <c r="S168" s="771"/>
      <c r="T168" s="771"/>
      <c r="U168" s="793"/>
      <c r="V168" s="793"/>
      <c r="W168" s="793"/>
      <c r="X168" s="793"/>
      <c r="Y168" s="793"/>
      <c r="Z168" s="793"/>
      <c r="AA168" s="793"/>
      <c r="AB168" s="793"/>
      <c r="AC168" s="793"/>
      <c r="AD168" s="793"/>
      <c r="AE168" s="795"/>
      <c r="AF168" s="795"/>
      <c r="AG168" s="795"/>
      <c r="AH168" s="838"/>
      <c r="AI168" s="839"/>
    </row>
    <row r="169" spans="2:35" ht="15" customHeight="1">
      <c r="B169" s="904" t="s">
        <v>306</v>
      </c>
      <c r="C169" s="846" t="s">
        <v>101</v>
      </c>
      <c r="D169" s="847"/>
      <c r="E169" s="847"/>
      <c r="F169" s="847"/>
      <c r="G169" s="847"/>
      <c r="H169" s="848"/>
      <c r="I169" s="809" t="s">
        <v>307</v>
      </c>
      <c r="J169" s="809"/>
      <c r="K169" s="809" t="s">
        <v>80</v>
      </c>
      <c r="L169" s="809"/>
      <c r="M169" s="800">
        <v>249802.82</v>
      </c>
      <c r="N169" s="859"/>
      <c r="O169" s="770"/>
      <c r="P169" s="770"/>
      <c r="Q169" s="770"/>
      <c r="R169" s="770"/>
      <c r="S169" s="770"/>
      <c r="T169" s="770"/>
      <c r="U169" s="793"/>
      <c r="V169" s="793"/>
      <c r="W169" s="793"/>
      <c r="X169" s="793"/>
      <c r="Y169" s="793"/>
      <c r="Z169" s="793"/>
      <c r="AA169" s="793"/>
      <c r="AB169" s="793"/>
      <c r="AC169" s="793"/>
      <c r="AD169" s="793"/>
      <c r="AE169" s="859"/>
      <c r="AF169" s="859"/>
      <c r="AG169" s="859"/>
      <c r="AH169" s="834"/>
      <c r="AI169" s="835"/>
    </row>
    <row r="170" spans="2:35" ht="15">
      <c r="B170" s="905"/>
      <c r="C170" s="846"/>
      <c r="D170" s="847"/>
      <c r="E170" s="847"/>
      <c r="F170" s="847"/>
      <c r="G170" s="847"/>
      <c r="H170" s="848"/>
      <c r="I170" s="809"/>
      <c r="J170" s="809"/>
      <c r="K170" s="809"/>
      <c r="L170" s="809"/>
      <c r="M170" s="800"/>
      <c r="N170" s="795"/>
      <c r="O170" s="771"/>
      <c r="P170" s="771"/>
      <c r="Q170" s="771"/>
      <c r="R170" s="771"/>
      <c r="S170" s="771"/>
      <c r="T170" s="771"/>
      <c r="U170" s="793"/>
      <c r="V170" s="793"/>
      <c r="W170" s="793"/>
      <c r="X170" s="793"/>
      <c r="Y170" s="793"/>
      <c r="Z170" s="793"/>
      <c r="AA170" s="793"/>
      <c r="AB170" s="793"/>
      <c r="AC170" s="793"/>
      <c r="AD170" s="793"/>
      <c r="AE170" s="795"/>
      <c r="AF170" s="795"/>
      <c r="AG170" s="795"/>
      <c r="AH170" s="838"/>
      <c r="AI170" s="839"/>
    </row>
    <row r="171" spans="2:35" ht="15" customHeight="1">
      <c r="B171" s="904" t="s">
        <v>308</v>
      </c>
      <c r="C171" s="846" t="s">
        <v>101</v>
      </c>
      <c r="D171" s="847"/>
      <c r="E171" s="847"/>
      <c r="F171" s="847"/>
      <c r="G171" s="847"/>
      <c r="H171" s="848"/>
      <c r="I171" s="809" t="s">
        <v>336</v>
      </c>
      <c r="J171" s="809"/>
      <c r="K171" s="809" t="s">
        <v>17</v>
      </c>
      <c r="L171" s="809"/>
      <c r="M171" s="800">
        <v>211811.07</v>
      </c>
      <c r="N171" s="859"/>
      <c r="O171" s="770"/>
      <c r="P171" s="770"/>
      <c r="Q171" s="770"/>
      <c r="R171" s="770"/>
      <c r="S171" s="770"/>
      <c r="T171" s="770"/>
      <c r="U171" s="793"/>
      <c r="V171" s="793"/>
      <c r="W171" s="793"/>
      <c r="X171" s="793"/>
      <c r="Y171" s="793"/>
      <c r="Z171" s="793"/>
      <c r="AA171" s="793"/>
      <c r="AB171" s="793"/>
      <c r="AC171" s="793"/>
      <c r="AD171" s="793"/>
      <c r="AE171" s="859"/>
      <c r="AF171" s="859"/>
      <c r="AG171" s="859"/>
      <c r="AH171" s="834"/>
      <c r="AI171" s="835"/>
    </row>
    <row r="172" spans="2:35" ht="15">
      <c r="B172" s="905"/>
      <c r="C172" s="846"/>
      <c r="D172" s="847"/>
      <c r="E172" s="847"/>
      <c r="F172" s="847"/>
      <c r="G172" s="847"/>
      <c r="H172" s="848"/>
      <c r="I172" s="809"/>
      <c r="J172" s="809"/>
      <c r="K172" s="809"/>
      <c r="L172" s="809"/>
      <c r="M172" s="800"/>
      <c r="N172" s="795"/>
      <c r="O172" s="771"/>
      <c r="P172" s="771"/>
      <c r="Q172" s="771"/>
      <c r="R172" s="771"/>
      <c r="S172" s="771"/>
      <c r="T172" s="771"/>
      <c r="U172" s="793"/>
      <c r="V172" s="793"/>
      <c r="W172" s="793"/>
      <c r="X172" s="793"/>
      <c r="Y172" s="793"/>
      <c r="Z172" s="793"/>
      <c r="AA172" s="793"/>
      <c r="AB172" s="793"/>
      <c r="AC172" s="793"/>
      <c r="AD172" s="793"/>
      <c r="AE172" s="795"/>
      <c r="AF172" s="795"/>
      <c r="AG172" s="795"/>
      <c r="AH172" s="838"/>
      <c r="AI172" s="839"/>
    </row>
    <row r="173" spans="2:35" ht="15" customHeight="1">
      <c r="B173" s="904" t="s">
        <v>309</v>
      </c>
      <c r="C173" s="846" t="s">
        <v>101</v>
      </c>
      <c r="D173" s="847"/>
      <c r="E173" s="847"/>
      <c r="F173" s="847"/>
      <c r="G173" s="847"/>
      <c r="H173" s="848"/>
      <c r="I173" s="809" t="s">
        <v>311</v>
      </c>
      <c r="J173" s="809"/>
      <c r="K173" s="809" t="s">
        <v>183</v>
      </c>
      <c r="L173" s="809"/>
      <c r="M173" s="800">
        <v>254666.59</v>
      </c>
      <c r="N173" s="859"/>
      <c r="O173" s="770"/>
      <c r="P173" s="770"/>
      <c r="Q173" s="770"/>
      <c r="R173" s="770"/>
      <c r="S173" s="770"/>
      <c r="T173" s="770"/>
      <c r="U173" s="793"/>
      <c r="V173" s="793"/>
      <c r="W173" s="793"/>
      <c r="X173" s="793"/>
      <c r="Y173" s="793"/>
      <c r="Z173" s="793"/>
      <c r="AA173" s="793"/>
      <c r="AB173" s="793"/>
      <c r="AC173" s="793"/>
      <c r="AD173" s="793"/>
      <c r="AE173" s="859"/>
      <c r="AF173" s="859"/>
      <c r="AG173" s="859"/>
      <c r="AH173" s="834"/>
      <c r="AI173" s="835"/>
    </row>
    <row r="174" spans="2:35" ht="15">
      <c r="B174" s="905"/>
      <c r="C174" s="846"/>
      <c r="D174" s="847"/>
      <c r="E174" s="847"/>
      <c r="F174" s="847"/>
      <c r="G174" s="847"/>
      <c r="H174" s="848"/>
      <c r="I174" s="809"/>
      <c r="J174" s="809"/>
      <c r="K174" s="809"/>
      <c r="L174" s="809"/>
      <c r="M174" s="800"/>
      <c r="N174" s="795"/>
      <c r="O174" s="771"/>
      <c r="P174" s="771"/>
      <c r="Q174" s="771"/>
      <c r="R174" s="771"/>
      <c r="S174" s="771"/>
      <c r="T174" s="771"/>
      <c r="U174" s="793"/>
      <c r="V174" s="793"/>
      <c r="W174" s="793"/>
      <c r="X174" s="793"/>
      <c r="Y174" s="793"/>
      <c r="Z174" s="793"/>
      <c r="AA174" s="793"/>
      <c r="AB174" s="793"/>
      <c r="AC174" s="793"/>
      <c r="AD174" s="793"/>
      <c r="AE174" s="795"/>
      <c r="AF174" s="795"/>
      <c r="AG174" s="795"/>
      <c r="AH174" s="838"/>
      <c r="AI174" s="839"/>
    </row>
    <row r="175" spans="2:35" ht="15" customHeight="1">
      <c r="B175" s="904" t="s">
        <v>310</v>
      </c>
      <c r="C175" s="846" t="s">
        <v>101</v>
      </c>
      <c r="D175" s="847"/>
      <c r="E175" s="847"/>
      <c r="F175" s="847"/>
      <c r="G175" s="847"/>
      <c r="H175" s="848"/>
      <c r="I175" s="809" t="s">
        <v>109</v>
      </c>
      <c r="J175" s="809"/>
      <c r="K175" s="809" t="s">
        <v>183</v>
      </c>
      <c r="L175" s="809"/>
      <c r="M175" s="800">
        <v>254272.99</v>
      </c>
      <c r="N175" s="859"/>
      <c r="O175" s="770"/>
      <c r="P175" s="770"/>
      <c r="Q175" s="770"/>
      <c r="R175" s="770"/>
      <c r="S175" s="770"/>
      <c r="T175" s="770"/>
      <c r="U175" s="793"/>
      <c r="V175" s="793"/>
      <c r="W175" s="793"/>
      <c r="X175" s="793"/>
      <c r="Y175" s="793"/>
      <c r="Z175" s="793"/>
      <c r="AA175" s="793"/>
      <c r="AB175" s="793"/>
      <c r="AC175" s="793"/>
      <c r="AD175" s="793"/>
      <c r="AE175" s="859"/>
      <c r="AF175" s="859"/>
      <c r="AG175" s="859"/>
      <c r="AH175" s="834"/>
      <c r="AI175" s="835"/>
    </row>
    <row r="176" spans="2:35" ht="15">
      <c r="B176" s="905"/>
      <c r="C176" s="846"/>
      <c r="D176" s="847"/>
      <c r="E176" s="847"/>
      <c r="F176" s="847"/>
      <c r="G176" s="847"/>
      <c r="H176" s="848"/>
      <c r="I176" s="809"/>
      <c r="J176" s="809"/>
      <c r="K176" s="809"/>
      <c r="L176" s="809"/>
      <c r="M176" s="800"/>
      <c r="N176" s="795"/>
      <c r="O176" s="771"/>
      <c r="P176" s="771"/>
      <c r="Q176" s="771"/>
      <c r="R176" s="771"/>
      <c r="S176" s="771"/>
      <c r="T176" s="771"/>
      <c r="U176" s="793"/>
      <c r="V176" s="793"/>
      <c r="W176" s="793"/>
      <c r="X176" s="793"/>
      <c r="Y176" s="793"/>
      <c r="Z176" s="793"/>
      <c r="AA176" s="793"/>
      <c r="AB176" s="793"/>
      <c r="AC176" s="793"/>
      <c r="AD176" s="793"/>
      <c r="AE176" s="795"/>
      <c r="AF176" s="795"/>
      <c r="AG176" s="795"/>
      <c r="AH176" s="838"/>
      <c r="AI176" s="839"/>
    </row>
    <row r="177" spans="2:35" ht="15" customHeight="1">
      <c r="B177" s="904" t="s">
        <v>181</v>
      </c>
      <c r="C177" s="846" t="s">
        <v>101</v>
      </c>
      <c r="D177" s="847"/>
      <c r="E177" s="847"/>
      <c r="F177" s="847"/>
      <c r="G177" s="847"/>
      <c r="H177" s="848"/>
      <c r="I177" s="809" t="s">
        <v>313</v>
      </c>
      <c r="J177" s="809"/>
      <c r="K177" s="809" t="s">
        <v>346</v>
      </c>
      <c r="L177" s="809"/>
      <c r="M177" s="800">
        <v>511088.43</v>
      </c>
      <c r="N177" s="859"/>
      <c r="O177" s="770"/>
      <c r="P177" s="770"/>
      <c r="Q177" s="770"/>
      <c r="R177" s="770"/>
      <c r="S177" s="770"/>
      <c r="T177" s="770"/>
      <c r="U177" s="793"/>
      <c r="V177" s="793"/>
      <c r="W177" s="793"/>
      <c r="X177" s="793"/>
      <c r="Y177" s="793"/>
      <c r="Z177" s="793"/>
      <c r="AA177" s="793"/>
      <c r="AB177" s="793"/>
      <c r="AC177" s="793"/>
      <c r="AD177" s="793"/>
      <c r="AE177" s="859"/>
      <c r="AF177" s="859"/>
      <c r="AG177" s="859"/>
      <c r="AH177" s="834"/>
      <c r="AI177" s="835"/>
    </row>
    <row r="178" spans="2:35" ht="15">
      <c r="B178" s="905"/>
      <c r="C178" s="846"/>
      <c r="D178" s="847"/>
      <c r="E178" s="847"/>
      <c r="F178" s="847"/>
      <c r="G178" s="847"/>
      <c r="H178" s="848"/>
      <c r="I178" s="809"/>
      <c r="J178" s="809"/>
      <c r="K178" s="809"/>
      <c r="L178" s="809"/>
      <c r="M178" s="800"/>
      <c r="N178" s="795"/>
      <c r="O178" s="771"/>
      <c r="P178" s="771"/>
      <c r="Q178" s="771"/>
      <c r="R178" s="771"/>
      <c r="S178" s="771"/>
      <c r="T178" s="771"/>
      <c r="U178" s="793"/>
      <c r="V178" s="793"/>
      <c r="W178" s="793"/>
      <c r="X178" s="793"/>
      <c r="Y178" s="793"/>
      <c r="Z178" s="793"/>
      <c r="AA178" s="793"/>
      <c r="AB178" s="793"/>
      <c r="AC178" s="793"/>
      <c r="AD178" s="793"/>
      <c r="AE178" s="795"/>
      <c r="AF178" s="795"/>
      <c r="AG178" s="795"/>
      <c r="AH178" s="838"/>
      <c r="AI178" s="839"/>
    </row>
    <row r="179" spans="2:35" ht="15" customHeight="1">
      <c r="B179" s="904" t="s">
        <v>315</v>
      </c>
      <c r="C179" s="846" t="s">
        <v>101</v>
      </c>
      <c r="D179" s="847"/>
      <c r="E179" s="847"/>
      <c r="F179" s="847"/>
      <c r="G179" s="847"/>
      <c r="H179" s="848"/>
      <c r="I179" s="809" t="s">
        <v>390</v>
      </c>
      <c r="J179" s="809"/>
      <c r="K179" s="809" t="s">
        <v>18</v>
      </c>
      <c r="L179" s="809"/>
      <c r="M179" s="800">
        <v>512105.64</v>
      </c>
      <c r="N179" s="859"/>
      <c r="O179" s="770"/>
      <c r="P179" s="770"/>
      <c r="Q179" s="770"/>
      <c r="R179" s="770"/>
      <c r="S179" s="770"/>
      <c r="T179" s="770"/>
      <c r="U179" s="793"/>
      <c r="V179" s="793"/>
      <c r="W179" s="793"/>
      <c r="X179" s="793"/>
      <c r="Y179" s="793"/>
      <c r="Z179" s="793"/>
      <c r="AA179" s="793"/>
      <c r="AB179" s="793"/>
      <c r="AC179" s="793"/>
      <c r="AD179" s="793"/>
      <c r="AE179" s="859"/>
      <c r="AF179" s="859"/>
      <c r="AG179" s="859"/>
      <c r="AH179" s="834"/>
      <c r="AI179" s="835"/>
    </row>
    <row r="180" spans="2:35" ht="15">
      <c r="B180" s="905"/>
      <c r="C180" s="846"/>
      <c r="D180" s="847"/>
      <c r="E180" s="847"/>
      <c r="F180" s="847"/>
      <c r="G180" s="847"/>
      <c r="H180" s="848"/>
      <c r="I180" s="809"/>
      <c r="J180" s="809"/>
      <c r="K180" s="809"/>
      <c r="L180" s="809"/>
      <c r="M180" s="800"/>
      <c r="N180" s="795"/>
      <c r="O180" s="771"/>
      <c r="P180" s="771"/>
      <c r="Q180" s="771"/>
      <c r="R180" s="771"/>
      <c r="S180" s="771"/>
      <c r="T180" s="771"/>
      <c r="U180" s="793"/>
      <c r="V180" s="793"/>
      <c r="W180" s="793"/>
      <c r="X180" s="793"/>
      <c r="Y180" s="793"/>
      <c r="Z180" s="793"/>
      <c r="AA180" s="793"/>
      <c r="AB180" s="793"/>
      <c r="AC180" s="793"/>
      <c r="AD180" s="793"/>
      <c r="AE180" s="795"/>
      <c r="AF180" s="795"/>
      <c r="AG180" s="795"/>
      <c r="AH180" s="838"/>
      <c r="AI180" s="839"/>
    </row>
    <row r="181" spans="2:35" ht="15" customHeight="1">
      <c r="B181" s="904" t="s">
        <v>196</v>
      </c>
      <c r="C181" s="846" t="s">
        <v>197</v>
      </c>
      <c r="D181" s="847"/>
      <c r="E181" s="847"/>
      <c r="F181" s="847"/>
      <c r="G181" s="847"/>
      <c r="H181" s="848"/>
      <c r="I181" s="809" t="s">
        <v>41</v>
      </c>
      <c r="J181" s="809"/>
      <c r="K181" s="809" t="s">
        <v>346</v>
      </c>
      <c r="L181" s="809"/>
      <c r="M181" s="800">
        <v>257635.43</v>
      </c>
      <c r="N181" s="785">
        <v>4</v>
      </c>
      <c r="O181" s="770">
        <v>42891</v>
      </c>
      <c r="P181" s="770"/>
      <c r="Q181" s="770"/>
      <c r="R181" s="770"/>
      <c r="S181" s="770"/>
      <c r="T181" s="770"/>
      <c r="U181" s="791">
        <v>240884.1</v>
      </c>
      <c r="V181" s="791"/>
      <c r="W181" s="791">
        <f>SUM(U181*16%)</f>
        <v>38541.456</v>
      </c>
      <c r="X181" s="791"/>
      <c r="Y181" s="791">
        <f>SUM(U181+W181)</f>
        <v>279425.556</v>
      </c>
      <c r="Z181" s="791"/>
      <c r="AA181" s="792">
        <f>SUM(M181-Y181)</f>
        <v>-21790.12599999999</v>
      </c>
      <c r="AB181" s="792"/>
      <c r="AC181" s="791">
        <f>SUM(Y181*35%)</f>
        <v>97798.94459999999</v>
      </c>
      <c r="AD181" s="793"/>
      <c r="AE181" s="794">
        <v>0.35</v>
      </c>
      <c r="AF181" s="770">
        <v>42898</v>
      </c>
      <c r="AG181" s="770">
        <v>42957</v>
      </c>
      <c r="AH181" s="834" t="s">
        <v>382</v>
      </c>
      <c r="AI181" s="835"/>
    </row>
    <row r="182" spans="2:35" ht="15">
      <c r="B182" s="905"/>
      <c r="C182" s="846"/>
      <c r="D182" s="847"/>
      <c r="E182" s="847"/>
      <c r="F182" s="847"/>
      <c r="G182" s="847"/>
      <c r="H182" s="848"/>
      <c r="I182" s="809"/>
      <c r="J182" s="809"/>
      <c r="K182" s="809"/>
      <c r="L182" s="809"/>
      <c r="M182" s="800"/>
      <c r="N182" s="801"/>
      <c r="O182" s="771"/>
      <c r="P182" s="771"/>
      <c r="Q182" s="771"/>
      <c r="R182" s="771"/>
      <c r="S182" s="771"/>
      <c r="T182" s="771"/>
      <c r="U182" s="791"/>
      <c r="V182" s="791"/>
      <c r="W182" s="791"/>
      <c r="X182" s="791"/>
      <c r="Y182" s="791"/>
      <c r="Z182" s="791"/>
      <c r="AA182" s="792"/>
      <c r="AB182" s="792"/>
      <c r="AC182" s="793"/>
      <c r="AD182" s="793"/>
      <c r="AE182" s="795"/>
      <c r="AF182" s="795"/>
      <c r="AG182" s="771"/>
      <c r="AH182" s="838"/>
      <c r="AI182" s="839"/>
    </row>
    <row r="183" spans="2:35" ht="15" customHeight="1">
      <c r="B183" s="808" t="s">
        <v>215</v>
      </c>
      <c r="C183" s="798" t="s">
        <v>234</v>
      </c>
      <c r="D183" s="798"/>
      <c r="E183" s="798"/>
      <c r="F183" s="798"/>
      <c r="G183" s="798"/>
      <c r="H183" s="798"/>
      <c r="I183" s="809" t="s">
        <v>248</v>
      </c>
      <c r="J183" s="809"/>
      <c r="K183" s="809" t="s">
        <v>18</v>
      </c>
      <c r="L183" s="809"/>
      <c r="M183" s="800">
        <v>214005.02000000002</v>
      </c>
      <c r="N183" s="785">
        <v>8</v>
      </c>
      <c r="O183" s="770">
        <v>42891</v>
      </c>
      <c r="P183" s="770"/>
      <c r="Q183" s="770"/>
      <c r="R183" s="770"/>
      <c r="S183" s="770"/>
      <c r="T183" s="770"/>
      <c r="U183" s="791">
        <v>188615.55</v>
      </c>
      <c r="V183" s="791"/>
      <c r="W183" s="791">
        <f>SUM(U183*16%)</f>
        <v>30178.487999999998</v>
      </c>
      <c r="X183" s="791"/>
      <c r="Y183" s="791">
        <f>SUM(U183+W183)</f>
        <v>218794.038</v>
      </c>
      <c r="Z183" s="791"/>
      <c r="AA183" s="792">
        <f>SUM(M183-Y183)</f>
        <v>-4789.017999999982</v>
      </c>
      <c r="AB183" s="792"/>
      <c r="AC183" s="791">
        <f>SUM(Y183*35%)</f>
        <v>76577.9133</v>
      </c>
      <c r="AD183" s="793"/>
      <c r="AE183" s="794">
        <v>0.35</v>
      </c>
      <c r="AF183" s="770">
        <v>42898</v>
      </c>
      <c r="AG183" s="770">
        <v>42957</v>
      </c>
      <c r="AH183" s="834" t="s">
        <v>383</v>
      </c>
      <c r="AI183" s="835"/>
    </row>
    <row r="184" spans="2:35" ht="15">
      <c r="B184" s="808"/>
      <c r="C184" s="798"/>
      <c r="D184" s="798"/>
      <c r="E184" s="798"/>
      <c r="F184" s="798"/>
      <c r="G184" s="798"/>
      <c r="H184" s="798"/>
      <c r="I184" s="809"/>
      <c r="J184" s="809"/>
      <c r="K184" s="809"/>
      <c r="L184" s="809"/>
      <c r="M184" s="800"/>
      <c r="N184" s="801"/>
      <c r="O184" s="771"/>
      <c r="P184" s="771"/>
      <c r="Q184" s="771"/>
      <c r="R184" s="771"/>
      <c r="S184" s="771"/>
      <c r="T184" s="771"/>
      <c r="U184" s="791"/>
      <c r="V184" s="791"/>
      <c r="W184" s="791"/>
      <c r="X184" s="791"/>
      <c r="Y184" s="791"/>
      <c r="Z184" s="791"/>
      <c r="AA184" s="792"/>
      <c r="AB184" s="792"/>
      <c r="AC184" s="793"/>
      <c r="AD184" s="793"/>
      <c r="AE184" s="795"/>
      <c r="AF184" s="795"/>
      <c r="AG184" s="771"/>
      <c r="AH184" s="838"/>
      <c r="AI184" s="839"/>
    </row>
    <row r="185" spans="2:35" ht="15" customHeight="1">
      <c r="B185" s="808" t="s">
        <v>216</v>
      </c>
      <c r="C185" s="798" t="s">
        <v>235</v>
      </c>
      <c r="D185" s="798"/>
      <c r="E185" s="798"/>
      <c r="F185" s="798"/>
      <c r="G185" s="798"/>
      <c r="H185" s="798"/>
      <c r="I185" s="809" t="s">
        <v>249</v>
      </c>
      <c r="J185" s="809"/>
      <c r="K185" s="809" t="s">
        <v>183</v>
      </c>
      <c r="L185" s="809"/>
      <c r="M185" s="800">
        <v>138323.7</v>
      </c>
      <c r="N185" s="785">
        <v>8</v>
      </c>
      <c r="O185" s="770">
        <v>42891</v>
      </c>
      <c r="P185" s="859">
        <v>129779.29</v>
      </c>
      <c r="Q185" s="770"/>
      <c r="R185" s="770"/>
      <c r="S185" s="810">
        <f>SUM(P185:R186)</f>
        <v>129779.29</v>
      </c>
      <c r="T185" s="812">
        <f>SUM(Y185-S185)</f>
        <v>8544.411200000017</v>
      </c>
      <c r="U185" s="791">
        <v>119244.57</v>
      </c>
      <c r="V185" s="791"/>
      <c r="W185" s="791">
        <f>SUM(U185*16%)</f>
        <v>19079.1312</v>
      </c>
      <c r="X185" s="791"/>
      <c r="Y185" s="791">
        <f>SUM(U185+W185)</f>
        <v>138323.7012</v>
      </c>
      <c r="Z185" s="791"/>
      <c r="AA185" s="792">
        <f>SUM(M185-Y185)</f>
        <v>-0.0011999999987892807</v>
      </c>
      <c r="AB185" s="792"/>
      <c r="AC185" s="791">
        <f>SUM(Y185*35%)</f>
        <v>48413.29542</v>
      </c>
      <c r="AD185" s="793"/>
      <c r="AE185" s="794">
        <v>0.35</v>
      </c>
      <c r="AF185" s="770">
        <v>42898</v>
      </c>
      <c r="AG185" s="770">
        <v>42957</v>
      </c>
      <c r="AH185" s="834" t="s">
        <v>383</v>
      </c>
      <c r="AI185" s="835"/>
    </row>
    <row r="186" spans="2:35" ht="15">
      <c r="B186" s="808"/>
      <c r="C186" s="798"/>
      <c r="D186" s="798"/>
      <c r="E186" s="798"/>
      <c r="F186" s="798"/>
      <c r="G186" s="798"/>
      <c r="H186" s="798"/>
      <c r="I186" s="809"/>
      <c r="J186" s="809"/>
      <c r="K186" s="809"/>
      <c r="L186" s="809"/>
      <c r="M186" s="800"/>
      <c r="N186" s="801"/>
      <c r="O186" s="771"/>
      <c r="P186" s="795"/>
      <c r="Q186" s="771"/>
      <c r="R186" s="771"/>
      <c r="S186" s="811"/>
      <c r="T186" s="813"/>
      <c r="U186" s="791"/>
      <c r="V186" s="791"/>
      <c r="W186" s="791"/>
      <c r="X186" s="791"/>
      <c r="Y186" s="791"/>
      <c r="Z186" s="791"/>
      <c r="AA186" s="792"/>
      <c r="AB186" s="792"/>
      <c r="AC186" s="793"/>
      <c r="AD186" s="793"/>
      <c r="AE186" s="795"/>
      <c r="AF186" s="795"/>
      <c r="AG186" s="771"/>
      <c r="AH186" s="838"/>
      <c r="AI186" s="839"/>
    </row>
    <row r="187" spans="2:35" ht="15" customHeight="1">
      <c r="B187" s="808" t="s">
        <v>219</v>
      </c>
      <c r="C187" s="798" t="s">
        <v>236</v>
      </c>
      <c r="D187" s="798"/>
      <c r="E187" s="798"/>
      <c r="F187" s="798"/>
      <c r="G187" s="798"/>
      <c r="H187" s="798"/>
      <c r="I187" s="809" t="s">
        <v>250</v>
      </c>
      <c r="J187" s="809"/>
      <c r="K187" s="809" t="s">
        <v>346</v>
      </c>
      <c r="L187" s="809"/>
      <c r="M187" s="800">
        <v>334457.61</v>
      </c>
      <c r="N187" s="785">
        <v>25</v>
      </c>
      <c r="O187" s="770">
        <v>42905</v>
      </c>
      <c r="P187" s="770"/>
      <c r="Q187" s="770"/>
      <c r="R187" s="770"/>
      <c r="S187" s="770"/>
      <c r="T187" s="770"/>
      <c r="U187" s="791">
        <v>308161.2</v>
      </c>
      <c r="V187" s="791"/>
      <c r="W187" s="791">
        <f>SUM(U187*16%)</f>
        <v>49305.792</v>
      </c>
      <c r="X187" s="791"/>
      <c r="Y187" s="791">
        <f>SUM(U187+W187)</f>
        <v>357466.992</v>
      </c>
      <c r="Z187" s="791"/>
      <c r="AA187" s="792">
        <f>SUM(M187-Y187)</f>
        <v>-23009.38200000004</v>
      </c>
      <c r="AB187" s="792"/>
      <c r="AC187" s="791">
        <f>SUM(Y187*35%)</f>
        <v>125113.4472</v>
      </c>
      <c r="AD187" s="793"/>
      <c r="AE187" s="794">
        <v>0.35</v>
      </c>
      <c r="AF187" s="770">
        <v>42912</v>
      </c>
      <c r="AG187" s="770">
        <v>42971</v>
      </c>
      <c r="AH187" s="834" t="s">
        <v>371</v>
      </c>
      <c r="AI187" s="835"/>
    </row>
    <row r="188" spans="2:35" ht="15">
      <c r="B188" s="808"/>
      <c r="C188" s="798"/>
      <c r="D188" s="798"/>
      <c r="E188" s="798"/>
      <c r="F188" s="798"/>
      <c r="G188" s="798"/>
      <c r="H188" s="798"/>
      <c r="I188" s="809"/>
      <c r="J188" s="809"/>
      <c r="K188" s="809"/>
      <c r="L188" s="809"/>
      <c r="M188" s="800"/>
      <c r="N188" s="801"/>
      <c r="O188" s="771"/>
      <c r="P188" s="771"/>
      <c r="Q188" s="771"/>
      <c r="R188" s="771"/>
      <c r="S188" s="771"/>
      <c r="T188" s="771"/>
      <c r="U188" s="791"/>
      <c r="V188" s="791"/>
      <c r="W188" s="791"/>
      <c r="X188" s="791"/>
      <c r="Y188" s="791"/>
      <c r="Z188" s="791"/>
      <c r="AA188" s="792"/>
      <c r="AB188" s="792"/>
      <c r="AC188" s="793"/>
      <c r="AD188" s="793"/>
      <c r="AE188" s="795"/>
      <c r="AF188" s="795"/>
      <c r="AG188" s="771"/>
      <c r="AH188" s="838"/>
      <c r="AI188" s="839"/>
    </row>
    <row r="189" spans="2:35" ht="15" customHeight="1">
      <c r="B189" s="808" t="s">
        <v>220</v>
      </c>
      <c r="C189" s="798" t="s">
        <v>237</v>
      </c>
      <c r="D189" s="798"/>
      <c r="E189" s="798"/>
      <c r="F189" s="798"/>
      <c r="G189" s="798"/>
      <c r="H189" s="798"/>
      <c r="I189" s="809" t="s">
        <v>17</v>
      </c>
      <c r="J189" s="809"/>
      <c r="K189" s="809" t="s">
        <v>17</v>
      </c>
      <c r="L189" s="809"/>
      <c r="M189" s="800">
        <v>175494.34</v>
      </c>
      <c r="N189" s="785">
        <v>10</v>
      </c>
      <c r="O189" s="770">
        <v>42898</v>
      </c>
      <c r="P189" s="770"/>
      <c r="Q189" s="770"/>
      <c r="R189" s="770"/>
      <c r="S189" s="770"/>
      <c r="T189" s="770"/>
      <c r="U189" s="791">
        <v>151288.22</v>
      </c>
      <c r="V189" s="791"/>
      <c r="W189" s="791">
        <f>SUM(U189*16%)</f>
        <v>24206.1152</v>
      </c>
      <c r="X189" s="791"/>
      <c r="Y189" s="791">
        <f>SUM(U189+W189)</f>
        <v>175494.3352</v>
      </c>
      <c r="Z189" s="791"/>
      <c r="AA189" s="792">
        <f>SUM(M189-Y189)</f>
        <v>0.004799999995157123</v>
      </c>
      <c r="AB189" s="792"/>
      <c r="AC189" s="791">
        <f>SUM(Y189*35%)</f>
        <v>61423.01732</v>
      </c>
      <c r="AD189" s="793"/>
      <c r="AE189" s="794">
        <v>0.35</v>
      </c>
      <c r="AF189" s="770">
        <v>42898</v>
      </c>
      <c r="AG189" s="770">
        <v>42957</v>
      </c>
      <c r="AH189" s="834" t="s">
        <v>364</v>
      </c>
      <c r="AI189" s="835"/>
    </row>
    <row r="190" spans="2:35" ht="15">
      <c r="B190" s="808"/>
      <c r="C190" s="798"/>
      <c r="D190" s="798"/>
      <c r="E190" s="798"/>
      <c r="F190" s="798"/>
      <c r="G190" s="798"/>
      <c r="H190" s="798"/>
      <c r="I190" s="809"/>
      <c r="J190" s="809"/>
      <c r="K190" s="809"/>
      <c r="L190" s="809"/>
      <c r="M190" s="800"/>
      <c r="N190" s="801"/>
      <c r="O190" s="771"/>
      <c r="P190" s="771"/>
      <c r="Q190" s="771"/>
      <c r="R190" s="771"/>
      <c r="S190" s="771"/>
      <c r="T190" s="771"/>
      <c r="U190" s="791"/>
      <c r="V190" s="791"/>
      <c r="W190" s="791"/>
      <c r="X190" s="791"/>
      <c r="Y190" s="791"/>
      <c r="Z190" s="791"/>
      <c r="AA190" s="792"/>
      <c r="AB190" s="792"/>
      <c r="AC190" s="793"/>
      <c r="AD190" s="793"/>
      <c r="AE190" s="795"/>
      <c r="AF190" s="795"/>
      <c r="AG190" s="771"/>
      <c r="AH190" s="838"/>
      <c r="AI190" s="839"/>
    </row>
    <row r="191" spans="2:35" ht="15" customHeight="1">
      <c r="B191" s="808" t="s">
        <v>221</v>
      </c>
      <c r="C191" s="798" t="s">
        <v>238</v>
      </c>
      <c r="D191" s="798"/>
      <c r="E191" s="798"/>
      <c r="F191" s="798"/>
      <c r="G191" s="798"/>
      <c r="H191" s="798"/>
      <c r="I191" s="809" t="s">
        <v>251</v>
      </c>
      <c r="J191" s="809"/>
      <c r="K191" s="809" t="s">
        <v>79</v>
      </c>
      <c r="L191" s="809"/>
      <c r="M191" s="800">
        <v>114502.81</v>
      </c>
      <c r="N191" s="785">
        <v>5</v>
      </c>
      <c r="O191" s="770">
        <v>42891</v>
      </c>
      <c r="P191" s="770"/>
      <c r="Q191" s="770"/>
      <c r="R191" s="770"/>
      <c r="S191" s="770"/>
      <c r="T191" s="770"/>
      <c r="U191" s="791">
        <v>106102.54</v>
      </c>
      <c r="V191" s="791"/>
      <c r="W191" s="791">
        <f>SUM(U191*16%)</f>
        <v>16976.4064</v>
      </c>
      <c r="X191" s="791"/>
      <c r="Y191" s="791">
        <f>SUM(U191+W191)</f>
        <v>123078.94639999999</v>
      </c>
      <c r="Z191" s="791"/>
      <c r="AA191" s="792">
        <f>SUM(M191-Y191)</f>
        <v>-8576.136399999988</v>
      </c>
      <c r="AB191" s="792"/>
      <c r="AC191" s="791">
        <f>SUM(Y191*35%)</f>
        <v>43077.631239999995</v>
      </c>
      <c r="AD191" s="793"/>
      <c r="AE191" s="794">
        <v>0.35</v>
      </c>
      <c r="AF191" s="770">
        <v>42898</v>
      </c>
      <c r="AG191" s="770">
        <v>42957</v>
      </c>
      <c r="AH191" s="834" t="s">
        <v>373</v>
      </c>
      <c r="AI191" s="835"/>
    </row>
    <row r="192" spans="2:35" ht="15">
      <c r="B192" s="808"/>
      <c r="C192" s="798"/>
      <c r="D192" s="798"/>
      <c r="E192" s="798"/>
      <c r="F192" s="798"/>
      <c r="G192" s="798"/>
      <c r="H192" s="798"/>
      <c r="I192" s="809"/>
      <c r="J192" s="809"/>
      <c r="K192" s="809"/>
      <c r="L192" s="809"/>
      <c r="M192" s="800"/>
      <c r="N192" s="801"/>
      <c r="O192" s="771"/>
      <c r="P192" s="771"/>
      <c r="Q192" s="771"/>
      <c r="R192" s="771"/>
      <c r="S192" s="771"/>
      <c r="T192" s="771"/>
      <c r="U192" s="791"/>
      <c r="V192" s="791"/>
      <c r="W192" s="791"/>
      <c r="X192" s="791"/>
      <c r="Y192" s="791"/>
      <c r="Z192" s="791"/>
      <c r="AA192" s="792"/>
      <c r="AB192" s="792"/>
      <c r="AC192" s="793"/>
      <c r="AD192" s="793"/>
      <c r="AE192" s="795"/>
      <c r="AF192" s="795"/>
      <c r="AG192" s="771"/>
      <c r="AH192" s="838"/>
      <c r="AI192" s="839"/>
    </row>
    <row r="193" spans="2:35" ht="15" customHeight="1">
      <c r="B193" s="808" t="s">
        <v>222</v>
      </c>
      <c r="C193" s="798" t="s">
        <v>239</v>
      </c>
      <c r="D193" s="798"/>
      <c r="E193" s="798"/>
      <c r="F193" s="798"/>
      <c r="G193" s="798"/>
      <c r="H193" s="798"/>
      <c r="I193" s="809" t="s">
        <v>79</v>
      </c>
      <c r="J193" s="809"/>
      <c r="K193" s="809" t="s">
        <v>79</v>
      </c>
      <c r="L193" s="809"/>
      <c r="M193" s="800">
        <v>219534.28</v>
      </c>
      <c r="N193" s="859"/>
      <c r="O193" s="770"/>
      <c r="P193" s="770"/>
      <c r="Q193" s="770"/>
      <c r="R193" s="770"/>
      <c r="S193" s="770"/>
      <c r="T193" s="770"/>
      <c r="U193" s="793"/>
      <c r="V193" s="793"/>
      <c r="W193" s="793"/>
      <c r="X193" s="793"/>
      <c r="Y193" s="793"/>
      <c r="Z193" s="793"/>
      <c r="AA193" s="793"/>
      <c r="AB193" s="793"/>
      <c r="AC193" s="793"/>
      <c r="AD193" s="793"/>
      <c r="AE193" s="859"/>
      <c r="AF193" s="859"/>
      <c r="AG193" s="859"/>
      <c r="AH193" s="834"/>
      <c r="AI193" s="835"/>
    </row>
    <row r="194" spans="2:35" ht="15">
      <c r="B194" s="808"/>
      <c r="C194" s="798"/>
      <c r="D194" s="798"/>
      <c r="E194" s="798"/>
      <c r="F194" s="798"/>
      <c r="G194" s="798"/>
      <c r="H194" s="798"/>
      <c r="I194" s="809"/>
      <c r="J194" s="809"/>
      <c r="K194" s="809"/>
      <c r="L194" s="809"/>
      <c r="M194" s="800"/>
      <c r="N194" s="795"/>
      <c r="O194" s="771"/>
      <c r="P194" s="771"/>
      <c r="Q194" s="771"/>
      <c r="R194" s="771"/>
      <c r="S194" s="771"/>
      <c r="T194" s="771"/>
      <c r="U194" s="793"/>
      <c r="V194" s="793"/>
      <c r="W194" s="793"/>
      <c r="X194" s="793"/>
      <c r="Y194" s="793"/>
      <c r="Z194" s="793"/>
      <c r="AA194" s="793"/>
      <c r="AB194" s="793"/>
      <c r="AC194" s="793"/>
      <c r="AD194" s="793"/>
      <c r="AE194" s="795"/>
      <c r="AF194" s="795"/>
      <c r="AG194" s="795"/>
      <c r="AH194" s="838"/>
      <c r="AI194" s="839"/>
    </row>
    <row r="195" spans="2:35" ht="15" customHeight="1">
      <c r="B195" s="808" t="s">
        <v>223</v>
      </c>
      <c r="C195" s="798" t="s">
        <v>240</v>
      </c>
      <c r="D195" s="798"/>
      <c r="E195" s="798"/>
      <c r="F195" s="798"/>
      <c r="G195" s="798"/>
      <c r="H195" s="798"/>
      <c r="I195" s="809" t="s">
        <v>81</v>
      </c>
      <c r="J195" s="809"/>
      <c r="K195" s="809" t="s">
        <v>81</v>
      </c>
      <c r="L195" s="809"/>
      <c r="M195" s="800">
        <v>349017.18</v>
      </c>
      <c r="N195" s="785">
        <v>14</v>
      </c>
      <c r="O195" s="770">
        <v>42898</v>
      </c>
      <c r="P195" s="933">
        <v>349017.18</v>
      </c>
      <c r="Q195" s="854"/>
      <c r="R195" s="854"/>
      <c r="S195" s="860">
        <f>SUM(P195:R196)</f>
        <v>349017.18</v>
      </c>
      <c r="T195" s="866">
        <f>SUM(Y195-S195)</f>
        <v>0.000800000037997961</v>
      </c>
      <c r="U195" s="791">
        <v>300876.88</v>
      </c>
      <c r="V195" s="791"/>
      <c r="W195" s="791">
        <f>SUM(U195*16%)</f>
        <v>48140.300800000005</v>
      </c>
      <c r="X195" s="791"/>
      <c r="Y195" s="791">
        <f>SUM(U195+W195)</f>
        <v>349017.18080000003</v>
      </c>
      <c r="Z195" s="791"/>
      <c r="AA195" s="792">
        <f>SUM(M195-Y195)</f>
        <v>-0.000800000037997961</v>
      </c>
      <c r="AB195" s="792"/>
      <c r="AC195" s="791">
        <f>SUM(Y195*35%)</f>
        <v>122156.01328</v>
      </c>
      <c r="AD195" s="793"/>
      <c r="AE195" s="794">
        <v>0.35</v>
      </c>
      <c r="AF195" s="770">
        <v>42905</v>
      </c>
      <c r="AG195" s="770">
        <v>42965</v>
      </c>
      <c r="AH195" s="834" t="s">
        <v>375</v>
      </c>
      <c r="AI195" s="835"/>
    </row>
    <row r="196" spans="2:35" ht="15">
      <c r="B196" s="808"/>
      <c r="C196" s="798"/>
      <c r="D196" s="798"/>
      <c r="E196" s="798"/>
      <c r="F196" s="798"/>
      <c r="G196" s="798"/>
      <c r="H196" s="798"/>
      <c r="I196" s="809"/>
      <c r="J196" s="809"/>
      <c r="K196" s="809"/>
      <c r="L196" s="809"/>
      <c r="M196" s="800"/>
      <c r="N196" s="801"/>
      <c r="O196" s="771"/>
      <c r="P196" s="934"/>
      <c r="Q196" s="855"/>
      <c r="R196" s="855"/>
      <c r="S196" s="861"/>
      <c r="T196" s="867"/>
      <c r="U196" s="791"/>
      <c r="V196" s="791"/>
      <c r="W196" s="791"/>
      <c r="X196" s="791"/>
      <c r="Y196" s="791"/>
      <c r="Z196" s="791"/>
      <c r="AA196" s="792"/>
      <c r="AB196" s="792"/>
      <c r="AC196" s="793"/>
      <c r="AD196" s="793"/>
      <c r="AE196" s="795"/>
      <c r="AF196" s="795"/>
      <c r="AG196" s="771"/>
      <c r="AH196" s="838"/>
      <c r="AI196" s="839"/>
    </row>
    <row r="197" spans="2:35" ht="15" customHeight="1">
      <c r="B197" s="808" t="s">
        <v>224</v>
      </c>
      <c r="C197" s="798" t="s">
        <v>241</v>
      </c>
      <c r="D197" s="798"/>
      <c r="E197" s="798"/>
      <c r="F197" s="798"/>
      <c r="G197" s="798"/>
      <c r="H197" s="798"/>
      <c r="I197" s="809" t="s">
        <v>252</v>
      </c>
      <c r="J197" s="809"/>
      <c r="K197" s="809" t="s">
        <v>18</v>
      </c>
      <c r="L197" s="809"/>
      <c r="M197" s="800">
        <v>358915.84</v>
      </c>
      <c r="N197" s="785">
        <v>31</v>
      </c>
      <c r="O197" s="770">
        <v>42913</v>
      </c>
      <c r="P197" s="770"/>
      <c r="Q197" s="770"/>
      <c r="R197" s="770"/>
      <c r="S197" s="770"/>
      <c r="T197" s="770"/>
      <c r="U197" s="791">
        <v>309410.21</v>
      </c>
      <c r="V197" s="791"/>
      <c r="W197" s="791">
        <f>SUM(U197*16%)</f>
        <v>49505.6336</v>
      </c>
      <c r="X197" s="791"/>
      <c r="Y197" s="791">
        <f>SUM(U197+W197)</f>
        <v>358915.8436</v>
      </c>
      <c r="Z197" s="791"/>
      <c r="AA197" s="792">
        <f>SUM(M197-Y197)</f>
        <v>-0.003599999996367842</v>
      </c>
      <c r="AB197" s="792"/>
      <c r="AC197" s="791">
        <f>SUM(Y197*35%)</f>
        <v>125620.54526</v>
      </c>
      <c r="AD197" s="793"/>
      <c r="AE197" s="794">
        <v>0.35</v>
      </c>
      <c r="AF197" s="770">
        <v>42920</v>
      </c>
      <c r="AG197" s="770">
        <v>42979</v>
      </c>
      <c r="AH197" s="834" t="s">
        <v>371</v>
      </c>
      <c r="AI197" s="835"/>
    </row>
    <row r="198" spans="2:35" ht="15">
      <c r="B198" s="808"/>
      <c r="C198" s="798"/>
      <c r="D198" s="798"/>
      <c r="E198" s="798"/>
      <c r="F198" s="798"/>
      <c r="G198" s="798"/>
      <c r="H198" s="798"/>
      <c r="I198" s="809"/>
      <c r="J198" s="809"/>
      <c r="K198" s="809"/>
      <c r="L198" s="809"/>
      <c r="M198" s="800"/>
      <c r="N198" s="801"/>
      <c r="O198" s="771"/>
      <c r="P198" s="771"/>
      <c r="Q198" s="771"/>
      <c r="R198" s="771"/>
      <c r="S198" s="771"/>
      <c r="T198" s="771"/>
      <c r="U198" s="791"/>
      <c r="V198" s="791"/>
      <c r="W198" s="791"/>
      <c r="X198" s="791"/>
      <c r="Y198" s="791"/>
      <c r="Z198" s="791"/>
      <c r="AA198" s="792"/>
      <c r="AB198" s="792"/>
      <c r="AC198" s="793"/>
      <c r="AD198" s="793"/>
      <c r="AE198" s="795"/>
      <c r="AF198" s="795"/>
      <c r="AG198" s="771"/>
      <c r="AH198" s="838"/>
      <c r="AI198" s="839"/>
    </row>
    <row r="199" spans="2:35" ht="15" customHeight="1">
      <c r="B199" s="808" t="s">
        <v>225</v>
      </c>
      <c r="C199" s="798" t="s">
        <v>242</v>
      </c>
      <c r="D199" s="798"/>
      <c r="E199" s="798"/>
      <c r="F199" s="798"/>
      <c r="G199" s="798"/>
      <c r="H199" s="798"/>
      <c r="I199" s="809" t="s">
        <v>41</v>
      </c>
      <c r="J199" s="809"/>
      <c r="K199" s="809" t="s">
        <v>346</v>
      </c>
      <c r="L199" s="809"/>
      <c r="M199" s="800">
        <v>1947960.18</v>
      </c>
      <c r="N199" s="785">
        <v>22</v>
      </c>
      <c r="O199" s="770">
        <v>42914</v>
      </c>
      <c r="P199" s="770"/>
      <c r="Q199" s="770"/>
      <c r="R199" s="770"/>
      <c r="S199" s="770"/>
      <c r="T199" s="770"/>
      <c r="U199" s="791">
        <v>1679276.02</v>
      </c>
      <c r="V199" s="791"/>
      <c r="W199" s="791">
        <f>SUM(U199*16%)</f>
        <v>268684.1632</v>
      </c>
      <c r="X199" s="791"/>
      <c r="Y199" s="791">
        <f>SUM(U199+W199)</f>
        <v>1947960.1832</v>
      </c>
      <c r="Z199" s="791"/>
      <c r="AA199" s="792">
        <f>SUM(M199-Y199)</f>
        <v>-0.003200000151991844</v>
      </c>
      <c r="AB199" s="792"/>
      <c r="AC199" s="791">
        <f>SUM(Y199*35%)</f>
        <v>681786.06412</v>
      </c>
      <c r="AD199" s="793"/>
      <c r="AE199" s="794">
        <v>0.35</v>
      </c>
      <c r="AF199" s="770">
        <v>42920</v>
      </c>
      <c r="AG199" s="770" t="s">
        <v>379</v>
      </c>
      <c r="AH199" s="834" t="s">
        <v>380</v>
      </c>
      <c r="AI199" s="835"/>
    </row>
    <row r="200" spans="2:35" ht="15">
      <c r="B200" s="808"/>
      <c r="C200" s="798"/>
      <c r="D200" s="798"/>
      <c r="E200" s="798"/>
      <c r="F200" s="798"/>
      <c r="G200" s="798"/>
      <c r="H200" s="798"/>
      <c r="I200" s="809"/>
      <c r="J200" s="809"/>
      <c r="K200" s="809"/>
      <c r="L200" s="809"/>
      <c r="M200" s="800"/>
      <c r="N200" s="801"/>
      <c r="O200" s="771"/>
      <c r="P200" s="771"/>
      <c r="Q200" s="771"/>
      <c r="R200" s="771"/>
      <c r="S200" s="771"/>
      <c r="T200" s="771"/>
      <c r="U200" s="791"/>
      <c r="V200" s="791"/>
      <c r="W200" s="791"/>
      <c r="X200" s="791"/>
      <c r="Y200" s="791"/>
      <c r="Z200" s="791"/>
      <c r="AA200" s="792"/>
      <c r="AB200" s="792"/>
      <c r="AC200" s="793"/>
      <c r="AD200" s="793"/>
      <c r="AE200" s="795"/>
      <c r="AF200" s="795"/>
      <c r="AG200" s="771"/>
      <c r="AH200" s="838"/>
      <c r="AI200" s="839"/>
    </row>
    <row r="201" spans="2:35" ht="15" customHeight="1">
      <c r="B201" s="808" t="s">
        <v>228</v>
      </c>
      <c r="C201" s="798" t="s">
        <v>243</v>
      </c>
      <c r="D201" s="798"/>
      <c r="E201" s="798"/>
      <c r="F201" s="798"/>
      <c r="G201" s="798"/>
      <c r="H201" s="798"/>
      <c r="I201" s="809" t="s">
        <v>41</v>
      </c>
      <c r="J201" s="809"/>
      <c r="K201" s="809" t="s">
        <v>346</v>
      </c>
      <c r="L201" s="809"/>
      <c r="M201" s="800">
        <v>156847.46000000002</v>
      </c>
      <c r="N201" s="785">
        <v>5</v>
      </c>
      <c r="O201" s="770">
        <v>42891</v>
      </c>
      <c r="P201" s="770"/>
      <c r="Q201" s="770"/>
      <c r="R201" s="770"/>
      <c r="S201" s="770"/>
      <c r="T201" s="770"/>
      <c r="U201" s="791">
        <v>142573.12</v>
      </c>
      <c r="V201" s="791"/>
      <c r="W201" s="791">
        <f>SUM(U201*16%)</f>
        <v>22811.6992</v>
      </c>
      <c r="X201" s="791"/>
      <c r="Y201" s="791">
        <f>SUM(U201+W201)</f>
        <v>165384.8192</v>
      </c>
      <c r="Z201" s="791"/>
      <c r="AA201" s="792">
        <f>SUM(M201-Y201)</f>
        <v>-8537.359199999977</v>
      </c>
      <c r="AB201" s="792"/>
      <c r="AC201" s="791">
        <f>SUM(Y201*35%)</f>
        <v>57884.68672</v>
      </c>
      <c r="AD201" s="793"/>
      <c r="AE201" s="794">
        <v>0.35</v>
      </c>
      <c r="AF201" s="770">
        <v>42898</v>
      </c>
      <c r="AG201" s="770">
        <v>42957</v>
      </c>
      <c r="AH201" s="834" t="s">
        <v>373</v>
      </c>
      <c r="AI201" s="835"/>
    </row>
    <row r="202" spans="2:35" ht="15">
      <c r="B202" s="808"/>
      <c r="C202" s="798"/>
      <c r="D202" s="798"/>
      <c r="E202" s="798"/>
      <c r="F202" s="798"/>
      <c r="G202" s="798"/>
      <c r="H202" s="798"/>
      <c r="I202" s="809"/>
      <c r="J202" s="809"/>
      <c r="K202" s="809"/>
      <c r="L202" s="809"/>
      <c r="M202" s="800"/>
      <c r="N202" s="801"/>
      <c r="O202" s="771"/>
      <c r="P202" s="771"/>
      <c r="Q202" s="771"/>
      <c r="R202" s="771"/>
      <c r="S202" s="771"/>
      <c r="T202" s="771"/>
      <c r="U202" s="791"/>
      <c r="V202" s="791"/>
      <c r="W202" s="791"/>
      <c r="X202" s="791"/>
      <c r="Y202" s="791"/>
      <c r="Z202" s="791"/>
      <c r="AA202" s="792"/>
      <c r="AB202" s="792"/>
      <c r="AC202" s="793"/>
      <c r="AD202" s="793"/>
      <c r="AE202" s="795"/>
      <c r="AF202" s="795"/>
      <c r="AG202" s="771"/>
      <c r="AH202" s="838"/>
      <c r="AI202" s="839"/>
    </row>
    <row r="203" spans="2:35" ht="15" customHeight="1">
      <c r="B203" s="808" t="s">
        <v>254</v>
      </c>
      <c r="C203" s="798" t="s">
        <v>257</v>
      </c>
      <c r="D203" s="798"/>
      <c r="E203" s="798"/>
      <c r="F203" s="798"/>
      <c r="G203" s="798"/>
      <c r="H203" s="798"/>
      <c r="I203" s="809" t="s">
        <v>41</v>
      </c>
      <c r="J203" s="809"/>
      <c r="K203" s="809" t="s">
        <v>346</v>
      </c>
      <c r="L203" s="809"/>
      <c r="M203" s="800">
        <v>442467.19</v>
      </c>
      <c r="N203" s="785">
        <v>19</v>
      </c>
      <c r="O203" s="770">
        <v>42898</v>
      </c>
      <c r="P203" s="770"/>
      <c r="Q203" s="770"/>
      <c r="R203" s="770"/>
      <c r="S203" s="770"/>
      <c r="T203" s="770"/>
      <c r="U203" s="791">
        <v>381437.23</v>
      </c>
      <c r="V203" s="791"/>
      <c r="W203" s="791">
        <f>SUM(U203*16%)</f>
        <v>61029.9568</v>
      </c>
      <c r="X203" s="791"/>
      <c r="Y203" s="791">
        <f>SUM(U203+W203)</f>
        <v>442467.18679999997</v>
      </c>
      <c r="Z203" s="791"/>
      <c r="AA203" s="792">
        <f>SUM(M203-Y203)</f>
        <v>0.0032000000355765224</v>
      </c>
      <c r="AB203" s="792"/>
      <c r="AC203" s="791">
        <f>SUM(Y203*50%)</f>
        <v>221233.59339999998</v>
      </c>
      <c r="AD203" s="793"/>
      <c r="AE203" s="794">
        <v>0.5</v>
      </c>
      <c r="AF203" s="770">
        <v>42905</v>
      </c>
      <c r="AG203" s="770">
        <v>42965</v>
      </c>
      <c r="AH203" s="834" t="s">
        <v>384</v>
      </c>
      <c r="AI203" s="835"/>
    </row>
    <row r="204" spans="2:35" ht="15">
      <c r="B204" s="808"/>
      <c r="C204" s="798"/>
      <c r="D204" s="798"/>
      <c r="E204" s="798"/>
      <c r="F204" s="798"/>
      <c r="G204" s="798"/>
      <c r="H204" s="798"/>
      <c r="I204" s="809"/>
      <c r="J204" s="809"/>
      <c r="K204" s="809"/>
      <c r="L204" s="809"/>
      <c r="M204" s="800"/>
      <c r="N204" s="801"/>
      <c r="O204" s="771"/>
      <c r="P204" s="771"/>
      <c r="Q204" s="771"/>
      <c r="R204" s="771"/>
      <c r="S204" s="771"/>
      <c r="T204" s="771"/>
      <c r="U204" s="791"/>
      <c r="V204" s="791"/>
      <c r="W204" s="791"/>
      <c r="X204" s="791"/>
      <c r="Y204" s="791"/>
      <c r="Z204" s="791"/>
      <c r="AA204" s="792"/>
      <c r="AB204" s="792"/>
      <c r="AC204" s="793"/>
      <c r="AD204" s="793"/>
      <c r="AE204" s="795"/>
      <c r="AF204" s="771"/>
      <c r="AG204" s="771"/>
      <c r="AH204" s="838"/>
      <c r="AI204" s="839"/>
    </row>
    <row r="205" spans="2:35" ht="15" customHeight="1">
      <c r="B205" s="808" t="s">
        <v>255</v>
      </c>
      <c r="C205" s="798" t="s">
        <v>258</v>
      </c>
      <c r="D205" s="798"/>
      <c r="E205" s="798"/>
      <c r="F205" s="798"/>
      <c r="G205" s="798"/>
      <c r="H205" s="798"/>
      <c r="I205" s="809" t="s">
        <v>260</v>
      </c>
      <c r="J205" s="809"/>
      <c r="K205" s="809" t="s">
        <v>18</v>
      </c>
      <c r="L205" s="809"/>
      <c r="M205" s="800">
        <v>72970.06</v>
      </c>
      <c r="N205" s="785">
        <v>19</v>
      </c>
      <c r="O205" s="770">
        <v>42898</v>
      </c>
      <c r="P205" s="770"/>
      <c r="Q205" s="770"/>
      <c r="R205" s="770"/>
      <c r="S205" s="770"/>
      <c r="T205" s="770"/>
      <c r="U205" s="791">
        <v>50905.22</v>
      </c>
      <c r="V205" s="791"/>
      <c r="W205" s="791">
        <f>SUM(U205*16%)</f>
        <v>8144.8352</v>
      </c>
      <c r="X205" s="791"/>
      <c r="Y205" s="791">
        <f>SUM(U205+W205)</f>
        <v>59050.0552</v>
      </c>
      <c r="Z205" s="791"/>
      <c r="AA205" s="792">
        <f>SUM(M205-Y205)</f>
        <v>13920.004799999995</v>
      </c>
      <c r="AB205" s="792"/>
      <c r="AC205" s="791">
        <f>SUM(Y205*50%)</f>
        <v>29525.0276</v>
      </c>
      <c r="AD205" s="793"/>
      <c r="AE205" s="794">
        <v>0.5</v>
      </c>
      <c r="AF205" s="770">
        <v>42905</v>
      </c>
      <c r="AG205" s="770">
        <v>42965</v>
      </c>
      <c r="AH205" s="834" t="s">
        <v>384</v>
      </c>
      <c r="AI205" s="835"/>
    </row>
    <row r="206" spans="2:35" ht="15">
      <c r="B206" s="808"/>
      <c r="C206" s="798"/>
      <c r="D206" s="798"/>
      <c r="E206" s="798"/>
      <c r="F206" s="798"/>
      <c r="G206" s="798"/>
      <c r="H206" s="798"/>
      <c r="I206" s="809"/>
      <c r="J206" s="809"/>
      <c r="K206" s="809"/>
      <c r="L206" s="809"/>
      <c r="M206" s="800"/>
      <c r="N206" s="801"/>
      <c r="O206" s="771"/>
      <c r="P206" s="771"/>
      <c r="Q206" s="771"/>
      <c r="R206" s="771"/>
      <c r="S206" s="771"/>
      <c r="T206" s="771"/>
      <c r="U206" s="791"/>
      <c r="V206" s="791"/>
      <c r="W206" s="791"/>
      <c r="X206" s="791"/>
      <c r="Y206" s="791"/>
      <c r="Z206" s="791"/>
      <c r="AA206" s="792"/>
      <c r="AB206" s="792"/>
      <c r="AC206" s="793"/>
      <c r="AD206" s="793"/>
      <c r="AE206" s="795"/>
      <c r="AF206" s="771"/>
      <c r="AG206" s="771"/>
      <c r="AH206" s="838"/>
      <c r="AI206" s="839"/>
    </row>
    <row r="207" spans="2:35" ht="15" customHeight="1">
      <c r="B207" s="808" t="s">
        <v>256</v>
      </c>
      <c r="C207" s="798" t="s">
        <v>259</v>
      </c>
      <c r="D207" s="798"/>
      <c r="E207" s="798"/>
      <c r="F207" s="798"/>
      <c r="G207" s="798"/>
      <c r="H207" s="798"/>
      <c r="I207" s="809" t="s">
        <v>62</v>
      </c>
      <c r="J207" s="809"/>
      <c r="K207" s="809" t="s">
        <v>62</v>
      </c>
      <c r="L207" s="809"/>
      <c r="M207" s="800">
        <v>249738.79</v>
      </c>
      <c r="N207" s="785">
        <v>10</v>
      </c>
      <c r="O207" s="770">
        <v>42898</v>
      </c>
      <c r="P207" s="770"/>
      <c r="Q207" s="770"/>
      <c r="R207" s="770"/>
      <c r="S207" s="770"/>
      <c r="T207" s="770"/>
      <c r="U207" s="791">
        <v>215292.06</v>
      </c>
      <c r="V207" s="791"/>
      <c r="W207" s="791">
        <f>SUM(U207*16%)</f>
        <v>34446.7296</v>
      </c>
      <c r="X207" s="791"/>
      <c r="Y207" s="791">
        <f>SUM(U207+W207)</f>
        <v>249738.7896</v>
      </c>
      <c r="Z207" s="791"/>
      <c r="AA207" s="792">
        <f>SUM(M207-Y207)</f>
        <v>0.0004000000189989805</v>
      </c>
      <c r="AB207" s="792"/>
      <c r="AC207" s="791">
        <f>SUM(Y207*35%)</f>
        <v>87408.57635999999</v>
      </c>
      <c r="AD207" s="793"/>
      <c r="AE207" s="794">
        <v>0.35</v>
      </c>
      <c r="AF207" s="770">
        <v>42898</v>
      </c>
      <c r="AG207" s="770">
        <v>42957</v>
      </c>
      <c r="AH207" s="834" t="s">
        <v>364</v>
      </c>
      <c r="AI207" s="835"/>
    </row>
    <row r="208" spans="2:35" ht="15">
      <c r="B208" s="808"/>
      <c r="C208" s="798"/>
      <c r="D208" s="798"/>
      <c r="E208" s="798"/>
      <c r="F208" s="798"/>
      <c r="G208" s="798"/>
      <c r="H208" s="798"/>
      <c r="I208" s="809"/>
      <c r="J208" s="809"/>
      <c r="K208" s="809"/>
      <c r="L208" s="809"/>
      <c r="M208" s="800"/>
      <c r="N208" s="801"/>
      <c r="O208" s="771"/>
      <c r="P208" s="771"/>
      <c r="Q208" s="771"/>
      <c r="R208" s="771"/>
      <c r="S208" s="771"/>
      <c r="T208" s="771"/>
      <c r="U208" s="791"/>
      <c r="V208" s="791"/>
      <c r="W208" s="791"/>
      <c r="X208" s="791"/>
      <c r="Y208" s="791"/>
      <c r="Z208" s="791"/>
      <c r="AA208" s="792"/>
      <c r="AB208" s="792"/>
      <c r="AC208" s="793"/>
      <c r="AD208" s="793"/>
      <c r="AE208" s="795"/>
      <c r="AF208" s="795"/>
      <c r="AG208" s="771"/>
      <c r="AH208" s="838"/>
      <c r="AI208" s="839"/>
    </row>
    <row r="209" spans="2:35" ht="15" customHeight="1">
      <c r="B209" s="903" t="s">
        <v>262</v>
      </c>
      <c r="C209" s="798" t="s">
        <v>263</v>
      </c>
      <c r="D209" s="798"/>
      <c r="E209" s="798"/>
      <c r="F209" s="798"/>
      <c r="G209" s="798"/>
      <c r="H209" s="798"/>
      <c r="I209" s="809" t="s">
        <v>348</v>
      </c>
      <c r="J209" s="809"/>
      <c r="K209" s="809" t="s">
        <v>18</v>
      </c>
      <c r="L209" s="809"/>
      <c r="M209" s="800">
        <v>292387.37</v>
      </c>
      <c r="N209" s="785">
        <v>20</v>
      </c>
      <c r="O209" s="770">
        <v>42898</v>
      </c>
      <c r="P209" s="770"/>
      <c r="Q209" s="770"/>
      <c r="R209" s="770"/>
      <c r="S209" s="770"/>
      <c r="T209" s="770"/>
      <c r="U209" s="791">
        <v>252058.08</v>
      </c>
      <c r="V209" s="791"/>
      <c r="W209" s="791">
        <f>SUM(U209*16%)</f>
        <v>40329.292799999996</v>
      </c>
      <c r="X209" s="791"/>
      <c r="Y209" s="791">
        <f>SUM(U209+W209)</f>
        <v>292387.3728</v>
      </c>
      <c r="Z209" s="791"/>
      <c r="AA209" s="792">
        <f>SUM(M209-Y209)</f>
        <v>-0.002800000016577542</v>
      </c>
      <c r="AB209" s="792"/>
      <c r="AC209" s="791">
        <f>SUM(Y209*50%)</f>
        <v>146193.6864</v>
      </c>
      <c r="AD209" s="793"/>
      <c r="AE209" s="794">
        <v>0.5</v>
      </c>
      <c r="AF209" s="770">
        <v>42905</v>
      </c>
      <c r="AG209" s="770">
        <v>42965</v>
      </c>
      <c r="AH209" s="834" t="s">
        <v>384</v>
      </c>
      <c r="AI209" s="835"/>
    </row>
    <row r="210" spans="2:35" ht="15">
      <c r="B210" s="903"/>
      <c r="C210" s="798"/>
      <c r="D210" s="798"/>
      <c r="E210" s="798"/>
      <c r="F210" s="798"/>
      <c r="G210" s="798"/>
      <c r="H210" s="798"/>
      <c r="I210" s="809"/>
      <c r="J210" s="809"/>
      <c r="K210" s="809"/>
      <c r="L210" s="809"/>
      <c r="M210" s="800"/>
      <c r="N210" s="801"/>
      <c r="O210" s="771"/>
      <c r="P210" s="771"/>
      <c r="Q210" s="771"/>
      <c r="R210" s="771"/>
      <c r="S210" s="771"/>
      <c r="T210" s="771"/>
      <c r="U210" s="791"/>
      <c r="V210" s="791"/>
      <c r="W210" s="791"/>
      <c r="X210" s="791"/>
      <c r="Y210" s="791"/>
      <c r="Z210" s="791"/>
      <c r="AA210" s="792"/>
      <c r="AB210" s="792"/>
      <c r="AC210" s="793"/>
      <c r="AD210" s="793"/>
      <c r="AE210" s="795"/>
      <c r="AF210" s="771"/>
      <c r="AG210" s="771"/>
      <c r="AH210" s="838"/>
      <c r="AI210" s="839"/>
    </row>
    <row r="211" spans="2:35" ht="15" customHeight="1">
      <c r="B211" s="903" t="s">
        <v>265</v>
      </c>
      <c r="C211" s="798" t="s">
        <v>266</v>
      </c>
      <c r="D211" s="798"/>
      <c r="E211" s="798"/>
      <c r="F211" s="798"/>
      <c r="G211" s="798"/>
      <c r="H211" s="798"/>
      <c r="I211" s="809" t="s">
        <v>41</v>
      </c>
      <c r="J211" s="809"/>
      <c r="K211" s="809" t="s">
        <v>346</v>
      </c>
      <c r="L211" s="809"/>
      <c r="M211" s="800">
        <v>417032.44</v>
      </c>
      <c r="N211" s="859"/>
      <c r="O211" s="770"/>
      <c r="P211" s="770"/>
      <c r="Q211" s="770"/>
      <c r="R211" s="770"/>
      <c r="S211" s="770"/>
      <c r="T211" s="770"/>
      <c r="U211" s="793"/>
      <c r="V211" s="793"/>
      <c r="W211" s="793"/>
      <c r="X211" s="793"/>
      <c r="Y211" s="793"/>
      <c r="Z211" s="793"/>
      <c r="AA211" s="793"/>
      <c r="AB211" s="793"/>
      <c r="AC211" s="793"/>
      <c r="AD211" s="793"/>
      <c r="AE211" s="859"/>
      <c r="AF211" s="859"/>
      <c r="AG211" s="859"/>
      <c r="AH211" s="834"/>
      <c r="AI211" s="835"/>
    </row>
    <row r="212" spans="2:35" ht="15">
      <c r="B212" s="903"/>
      <c r="C212" s="798"/>
      <c r="D212" s="798"/>
      <c r="E212" s="798"/>
      <c r="F212" s="798"/>
      <c r="G212" s="798"/>
      <c r="H212" s="798"/>
      <c r="I212" s="809"/>
      <c r="J212" s="809"/>
      <c r="K212" s="809"/>
      <c r="L212" s="809"/>
      <c r="M212" s="800"/>
      <c r="N212" s="795"/>
      <c r="O212" s="771"/>
      <c r="P212" s="771"/>
      <c r="Q212" s="771"/>
      <c r="R212" s="771"/>
      <c r="S212" s="771"/>
      <c r="T212" s="771"/>
      <c r="U212" s="793"/>
      <c r="V212" s="793"/>
      <c r="W212" s="793"/>
      <c r="X212" s="793"/>
      <c r="Y212" s="793"/>
      <c r="Z212" s="793"/>
      <c r="AA212" s="793"/>
      <c r="AB212" s="793"/>
      <c r="AC212" s="793"/>
      <c r="AD212" s="793"/>
      <c r="AE212" s="795"/>
      <c r="AF212" s="795"/>
      <c r="AG212" s="795"/>
      <c r="AH212" s="838"/>
      <c r="AI212" s="839"/>
    </row>
    <row r="213" spans="2:35" ht="15" customHeight="1">
      <c r="B213" s="903" t="s">
        <v>267</v>
      </c>
      <c r="C213" s="798" t="s">
        <v>268</v>
      </c>
      <c r="D213" s="798"/>
      <c r="E213" s="798"/>
      <c r="F213" s="798"/>
      <c r="G213" s="798"/>
      <c r="H213" s="798"/>
      <c r="I213" s="809" t="s">
        <v>195</v>
      </c>
      <c r="J213" s="809"/>
      <c r="K213" s="809" t="s">
        <v>143</v>
      </c>
      <c r="L213" s="809"/>
      <c r="M213" s="800">
        <v>467100.72</v>
      </c>
      <c r="N213" s="785">
        <v>26</v>
      </c>
      <c r="O213" s="770">
        <v>42898</v>
      </c>
      <c r="P213" s="770"/>
      <c r="Q213" s="770"/>
      <c r="R213" s="770"/>
      <c r="S213" s="770"/>
      <c r="T213" s="770"/>
      <c r="U213" s="791">
        <v>376945.87</v>
      </c>
      <c r="V213" s="791"/>
      <c r="W213" s="791">
        <f>SUM(U213*16%)</f>
        <v>60311.3392</v>
      </c>
      <c r="X213" s="791"/>
      <c r="Y213" s="791">
        <f>SUM(U213+W213)</f>
        <v>437257.2092</v>
      </c>
      <c r="Z213" s="791"/>
      <c r="AA213" s="792">
        <f>SUM(M213-Y213)</f>
        <v>29843.51079999999</v>
      </c>
      <c r="AB213" s="792"/>
      <c r="AC213" s="791"/>
      <c r="AD213" s="793"/>
      <c r="AE213" s="794" t="s">
        <v>397</v>
      </c>
      <c r="AF213" s="770">
        <v>42905</v>
      </c>
      <c r="AG213" s="770">
        <v>42965</v>
      </c>
      <c r="AH213" s="834" t="s">
        <v>396</v>
      </c>
      <c r="AI213" s="835"/>
    </row>
    <row r="214" spans="2:35" ht="15">
      <c r="B214" s="903"/>
      <c r="C214" s="798"/>
      <c r="D214" s="798"/>
      <c r="E214" s="798"/>
      <c r="F214" s="798"/>
      <c r="G214" s="798"/>
      <c r="H214" s="798"/>
      <c r="I214" s="809"/>
      <c r="J214" s="809"/>
      <c r="K214" s="809"/>
      <c r="L214" s="809"/>
      <c r="M214" s="800"/>
      <c r="N214" s="801"/>
      <c r="O214" s="771"/>
      <c r="P214" s="771"/>
      <c r="Q214" s="771"/>
      <c r="R214" s="771"/>
      <c r="S214" s="771"/>
      <c r="T214" s="771"/>
      <c r="U214" s="791"/>
      <c r="V214" s="791"/>
      <c r="W214" s="791"/>
      <c r="X214" s="791"/>
      <c r="Y214" s="791"/>
      <c r="Z214" s="791"/>
      <c r="AA214" s="792"/>
      <c r="AB214" s="792"/>
      <c r="AC214" s="793"/>
      <c r="AD214" s="793"/>
      <c r="AE214" s="795"/>
      <c r="AF214" s="771"/>
      <c r="AG214" s="771"/>
      <c r="AH214" s="838"/>
      <c r="AI214" s="839"/>
    </row>
    <row r="215" spans="2:35" ht="15" customHeight="1">
      <c r="B215" s="903" t="s">
        <v>269</v>
      </c>
      <c r="C215" s="798" t="s">
        <v>270</v>
      </c>
      <c r="D215" s="798"/>
      <c r="E215" s="798"/>
      <c r="F215" s="798"/>
      <c r="G215" s="798"/>
      <c r="H215" s="798"/>
      <c r="I215" s="809" t="s">
        <v>95</v>
      </c>
      <c r="J215" s="809"/>
      <c r="K215" s="809" t="s">
        <v>80</v>
      </c>
      <c r="L215" s="809"/>
      <c r="M215" s="800">
        <v>390939.47</v>
      </c>
      <c r="N215" s="785">
        <v>11</v>
      </c>
      <c r="O215" s="770">
        <v>42891</v>
      </c>
      <c r="P215" s="770"/>
      <c r="Q215" s="770"/>
      <c r="R215" s="770"/>
      <c r="S215" s="770"/>
      <c r="T215" s="770"/>
      <c r="U215" s="791">
        <v>337016.79</v>
      </c>
      <c r="V215" s="791"/>
      <c r="W215" s="791">
        <f>SUM(U215*16%)</f>
        <v>53922.6864</v>
      </c>
      <c r="X215" s="791"/>
      <c r="Y215" s="791">
        <f>SUM(U215+W215)</f>
        <v>390939.4764</v>
      </c>
      <c r="Z215" s="791"/>
      <c r="AA215" s="911">
        <f>SUM(M215-Y215)</f>
        <v>-0.006400000012945384</v>
      </c>
      <c r="AB215" s="911"/>
      <c r="AC215" s="791">
        <f>SUM(Y215*35%)</f>
        <v>136828.81673999998</v>
      </c>
      <c r="AD215" s="793"/>
      <c r="AE215" s="794">
        <v>0.35</v>
      </c>
      <c r="AF215" s="770">
        <v>42898</v>
      </c>
      <c r="AG215" s="770">
        <v>42957</v>
      </c>
      <c r="AH215" s="834" t="s">
        <v>377</v>
      </c>
      <c r="AI215" s="835"/>
    </row>
    <row r="216" spans="2:35" ht="15">
      <c r="B216" s="903"/>
      <c r="C216" s="798"/>
      <c r="D216" s="798"/>
      <c r="E216" s="798"/>
      <c r="F216" s="798"/>
      <c r="G216" s="798"/>
      <c r="H216" s="798"/>
      <c r="I216" s="809"/>
      <c r="J216" s="809"/>
      <c r="K216" s="809"/>
      <c r="L216" s="809"/>
      <c r="M216" s="800"/>
      <c r="N216" s="801"/>
      <c r="O216" s="771"/>
      <c r="P216" s="771"/>
      <c r="Q216" s="771"/>
      <c r="R216" s="771"/>
      <c r="S216" s="771"/>
      <c r="T216" s="771"/>
      <c r="U216" s="791"/>
      <c r="V216" s="791"/>
      <c r="W216" s="791"/>
      <c r="X216" s="791"/>
      <c r="Y216" s="791"/>
      <c r="Z216" s="791"/>
      <c r="AA216" s="911"/>
      <c r="AB216" s="911"/>
      <c r="AC216" s="793"/>
      <c r="AD216" s="793"/>
      <c r="AE216" s="795"/>
      <c r="AF216" s="795"/>
      <c r="AG216" s="771"/>
      <c r="AH216" s="838"/>
      <c r="AI216" s="839"/>
    </row>
    <row r="217" spans="2:35" ht="15" customHeight="1">
      <c r="B217" s="903" t="s">
        <v>273</v>
      </c>
      <c r="C217" s="798" t="s">
        <v>274</v>
      </c>
      <c r="D217" s="798"/>
      <c r="E217" s="798"/>
      <c r="F217" s="798"/>
      <c r="G217" s="798"/>
      <c r="H217" s="798"/>
      <c r="I217" s="809" t="s">
        <v>275</v>
      </c>
      <c r="J217" s="809"/>
      <c r="K217" s="809" t="s">
        <v>11</v>
      </c>
      <c r="L217" s="809"/>
      <c r="M217" s="800">
        <v>352486.68</v>
      </c>
      <c r="N217" s="785">
        <v>9</v>
      </c>
      <c r="O217" s="770">
        <v>42891</v>
      </c>
      <c r="P217" s="770"/>
      <c r="Q217" s="770"/>
      <c r="R217" s="770"/>
      <c r="S217" s="770"/>
      <c r="T217" s="770"/>
      <c r="U217" s="791">
        <v>197874.13</v>
      </c>
      <c r="V217" s="791"/>
      <c r="W217" s="791">
        <f>SUM(U217*16%)</f>
        <v>31659.860800000002</v>
      </c>
      <c r="X217" s="791"/>
      <c r="Y217" s="791">
        <f>SUM(U217+W217)</f>
        <v>229533.9908</v>
      </c>
      <c r="Z217" s="791"/>
      <c r="AA217" s="912">
        <f>SUM(M217-Y217)</f>
        <v>122952.6892</v>
      </c>
      <c r="AB217" s="912"/>
      <c r="AC217" s="791">
        <f>SUM(Y217*35%)</f>
        <v>80336.89678</v>
      </c>
      <c r="AD217" s="793"/>
      <c r="AE217" s="794">
        <v>0.35</v>
      </c>
      <c r="AF217" s="770">
        <v>42898</v>
      </c>
      <c r="AG217" s="770">
        <v>42957</v>
      </c>
      <c r="AH217" s="834" t="s">
        <v>368</v>
      </c>
      <c r="AI217" s="835"/>
    </row>
    <row r="218" spans="2:35" ht="15">
      <c r="B218" s="903"/>
      <c r="C218" s="798"/>
      <c r="D218" s="798"/>
      <c r="E218" s="798"/>
      <c r="F218" s="798"/>
      <c r="G218" s="798"/>
      <c r="H218" s="798"/>
      <c r="I218" s="809"/>
      <c r="J218" s="809"/>
      <c r="K218" s="809"/>
      <c r="L218" s="809"/>
      <c r="M218" s="800"/>
      <c r="N218" s="801"/>
      <c r="O218" s="771"/>
      <c r="P218" s="771"/>
      <c r="Q218" s="771"/>
      <c r="R218" s="771"/>
      <c r="S218" s="771"/>
      <c r="T218" s="771"/>
      <c r="U218" s="791"/>
      <c r="V218" s="791"/>
      <c r="W218" s="791"/>
      <c r="X218" s="791"/>
      <c r="Y218" s="791"/>
      <c r="Z218" s="791"/>
      <c r="AA218" s="912"/>
      <c r="AB218" s="912"/>
      <c r="AC218" s="793"/>
      <c r="AD218" s="793"/>
      <c r="AE218" s="795"/>
      <c r="AF218" s="795"/>
      <c r="AG218" s="771"/>
      <c r="AH218" s="838"/>
      <c r="AI218" s="839"/>
    </row>
    <row r="219" spans="2:35" ht="15" customHeight="1">
      <c r="B219" s="903" t="s">
        <v>276</v>
      </c>
      <c r="C219" s="798" t="s">
        <v>277</v>
      </c>
      <c r="D219" s="798"/>
      <c r="E219" s="798"/>
      <c r="F219" s="798"/>
      <c r="G219" s="798"/>
      <c r="H219" s="798"/>
      <c r="I219" s="809" t="s">
        <v>278</v>
      </c>
      <c r="J219" s="809"/>
      <c r="K219" s="809" t="s">
        <v>29</v>
      </c>
      <c r="L219" s="809"/>
      <c r="M219" s="800">
        <v>444504.11</v>
      </c>
      <c r="N219" s="785">
        <v>9</v>
      </c>
      <c r="O219" s="770">
        <v>42891</v>
      </c>
      <c r="P219" s="770"/>
      <c r="Q219" s="770"/>
      <c r="R219" s="770"/>
      <c r="S219" s="770"/>
      <c r="T219" s="770"/>
      <c r="U219" s="791">
        <v>383193.2</v>
      </c>
      <c r="V219" s="791"/>
      <c r="W219" s="791">
        <f>SUM(U219*16%)</f>
        <v>61310.912000000004</v>
      </c>
      <c r="X219" s="791"/>
      <c r="Y219" s="791">
        <f>SUM(U219+W219)</f>
        <v>444504.112</v>
      </c>
      <c r="Z219" s="791"/>
      <c r="AA219" s="792">
        <f>SUM(M219-Y219)</f>
        <v>-0.0020000000367872417</v>
      </c>
      <c r="AB219" s="792"/>
      <c r="AC219" s="791">
        <f>SUM(Y219*35%)</f>
        <v>155576.4392</v>
      </c>
      <c r="AD219" s="793"/>
      <c r="AE219" s="794">
        <v>0.35</v>
      </c>
      <c r="AF219" s="770">
        <v>42898</v>
      </c>
      <c r="AG219" s="770">
        <v>42957</v>
      </c>
      <c r="AH219" s="834" t="s">
        <v>368</v>
      </c>
      <c r="AI219" s="835"/>
    </row>
    <row r="220" spans="2:35" ht="15">
      <c r="B220" s="903"/>
      <c r="C220" s="798"/>
      <c r="D220" s="798"/>
      <c r="E220" s="798"/>
      <c r="F220" s="798"/>
      <c r="G220" s="798"/>
      <c r="H220" s="798"/>
      <c r="I220" s="809"/>
      <c r="J220" s="809"/>
      <c r="K220" s="809"/>
      <c r="L220" s="809"/>
      <c r="M220" s="800"/>
      <c r="N220" s="801"/>
      <c r="O220" s="771"/>
      <c r="P220" s="771"/>
      <c r="Q220" s="771"/>
      <c r="R220" s="771"/>
      <c r="S220" s="771"/>
      <c r="T220" s="771"/>
      <c r="U220" s="791"/>
      <c r="V220" s="791"/>
      <c r="W220" s="791"/>
      <c r="X220" s="791"/>
      <c r="Y220" s="791"/>
      <c r="Z220" s="791"/>
      <c r="AA220" s="792"/>
      <c r="AB220" s="792"/>
      <c r="AC220" s="793"/>
      <c r="AD220" s="793"/>
      <c r="AE220" s="795"/>
      <c r="AF220" s="795"/>
      <c r="AG220" s="771"/>
      <c r="AH220" s="838"/>
      <c r="AI220" s="839"/>
    </row>
    <row r="221" spans="2:35" ht="15" customHeight="1">
      <c r="B221" s="903" t="s">
        <v>281</v>
      </c>
      <c r="C221" s="798" t="s">
        <v>282</v>
      </c>
      <c r="D221" s="798"/>
      <c r="E221" s="798"/>
      <c r="F221" s="798"/>
      <c r="G221" s="798"/>
      <c r="H221" s="798"/>
      <c r="I221" s="809" t="s">
        <v>143</v>
      </c>
      <c r="J221" s="809"/>
      <c r="K221" s="809" t="s">
        <v>143</v>
      </c>
      <c r="L221" s="809"/>
      <c r="M221" s="800">
        <v>38334.91</v>
      </c>
      <c r="N221" s="785">
        <v>1</v>
      </c>
      <c r="O221" s="770">
        <v>42891</v>
      </c>
      <c r="P221" s="770"/>
      <c r="Q221" s="770"/>
      <c r="R221" s="770"/>
      <c r="S221" s="770"/>
      <c r="T221" s="770"/>
      <c r="U221" s="791">
        <v>33061.12</v>
      </c>
      <c r="V221" s="791"/>
      <c r="W221" s="791">
        <f>SUM(U221*16%)</f>
        <v>5289.779200000001</v>
      </c>
      <c r="X221" s="791"/>
      <c r="Y221" s="791">
        <f>SUM(U221+W221)</f>
        <v>38350.8992</v>
      </c>
      <c r="Z221" s="791"/>
      <c r="AA221" s="792">
        <f>SUM(M221-Y221)</f>
        <v>-15.989199999996345</v>
      </c>
      <c r="AB221" s="792"/>
      <c r="AC221" s="791">
        <f>SUM(Y221*35%)</f>
        <v>13422.814719999998</v>
      </c>
      <c r="AD221" s="793"/>
      <c r="AE221" s="794">
        <v>0.35</v>
      </c>
      <c r="AF221" s="770">
        <v>42898</v>
      </c>
      <c r="AG221" s="770">
        <v>42957</v>
      </c>
      <c r="AH221" s="834" t="s">
        <v>371</v>
      </c>
      <c r="AI221" s="835"/>
    </row>
    <row r="222" spans="2:35" ht="15">
      <c r="B222" s="903"/>
      <c r="C222" s="798"/>
      <c r="D222" s="798"/>
      <c r="E222" s="798"/>
      <c r="F222" s="798"/>
      <c r="G222" s="798"/>
      <c r="H222" s="798"/>
      <c r="I222" s="809"/>
      <c r="J222" s="809"/>
      <c r="K222" s="809"/>
      <c r="L222" s="809"/>
      <c r="M222" s="800"/>
      <c r="N222" s="801"/>
      <c r="O222" s="771"/>
      <c r="P222" s="771"/>
      <c r="Q222" s="771"/>
      <c r="R222" s="771"/>
      <c r="S222" s="771"/>
      <c r="T222" s="771"/>
      <c r="U222" s="791"/>
      <c r="V222" s="791"/>
      <c r="W222" s="791"/>
      <c r="X222" s="791"/>
      <c r="Y222" s="791"/>
      <c r="Z222" s="791"/>
      <c r="AA222" s="792"/>
      <c r="AB222" s="792"/>
      <c r="AC222" s="793"/>
      <c r="AD222" s="793"/>
      <c r="AE222" s="795"/>
      <c r="AF222" s="795"/>
      <c r="AG222" s="771"/>
      <c r="AH222" s="838"/>
      <c r="AI222" s="839"/>
    </row>
    <row r="223" spans="2:35" ht="15" customHeight="1">
      <c r="B223" s="903" t="s">
        <v>284</v>
      </c>
      <c r="C223" s="798" t="s">
        <v>285</v>
      </c>
      <c r="D223" s="798"/>
      <c r="E223" s="798"/>
      <c r="F223" s="798"/>
      <c r="G223" s="798"/>
      <c r="H223" s="798"/>
      <c r="I223" s="809" t="s">
        <v>143</v>
      </c>
      <c r="J223" s="809"/>
      <c r="K223" s="809" t="s">
        <v>143</v>
      </c>
      <c r="L223" s="809"/>
      <c r="M223" s="800">
        <v>398035.84</v>
      </c>
      <c r="N223" s="785">
        <v>1</v>
      </c>
      <c r="O223" s="770">
        <v>42891</v>
      </c>
      <c r="P223" s="770"/>
      <c r="Q223" s="770"/>
      <c r="R223" s="770"/>
      <c r="S223" s="770"/>
      <c r="T223" s="770"/>
      <c r="U223" s="791">
        <v>359688.38</v>
      </c>
      <c r="V223" s="791"/>
      <c r="W223" s="791">
        <f>SUM(U223*16%)</f>
        <v>57550.1408</v>
      </c>
      <c r="X223" s="791"/>
      <c r="Y223" s="791">
        <f>SUM(U223+W223)</f>
        <v>417238.5208</v>
      </c>
      <c r="Z223" s="791"/>
      <c r="AA223" s="792">
        <f>SUM(M223-Y223)</f>
        <v>-19202.680799999973</v>
      </c>
      <c r="AB223" s="792"/>
      <c r="AC223" s="791">
        <f>SUM(Y223*35%)</f>
        <v>146033.48228</v>
      </c>
      <c r="AD223" s="793"/>
      <c r="AE223" s="794">
        <v>0.35</v>
      </c>
      <c r="AF223" s="770">
        <v>42898</v>
      </c>
      <c r="AG223" s="770">
        <v>42957</v>
      </c>
      <c r="AH223" s="834" t="s">
        <v>371</v>
      </c>
      <c r="AI223" s="835"/>
    </row>
    <row r="224" spans="2:35" ht="15">
      <c r="B224" s="903"/>
      <c r="C224" s="798"/>
      <c r="D224" s="798"/>
      <c r="E224" s="798"/>
      <c r="F224" s="798"/>
      <c r="G224" s="798"/>
      <c r="H224" s="798"/>
      <c r="I224" s="809"/>
      <c r="J224" s="809"/>
      <c r="K224" s="809"/>
      <c r="L224" s="809"/>
      <c r="M224" s="800"/>
      <c r="N224" s="801"/>
      <c r="O224" s="771"/>
      <c r="P224" s="771"/>
      <c r="Q224" s="771"/>
      <c r="R224" s="771"/>
      <c r="S224" s="771"/>
      <c r="T224" s="771"/>
      <c r="U224" s="791"/>
      <c r="V224" s="791"/>
      <c r="W224" s="791"/>
      <c r="X224" s="791"/>
      <c r="Y224" s="791"/>
      <c r="Z224" s="791"/>
      <c r="AA224" s="792"/>
      <c r="AB224" s="792"/>
      <c r="AC224" s="793"/>
      <c r="AD224" s="793"/>
      <c r="AE224" s="795"/>
      <c r="AF224" s="795"/>
      <c r="AG224" s="771"/>
      <c r="AH224" s="838"/>
      <c r="AI224" s="839"/>
    </row>
    <row r="225" spans="2:35" ht="15" customHeight="1">
      <c r="B225" s="903" t="s">
        <v>286</v>
      </c>
      <c r="C225" s="798" t="s">
        <v>287</v>
      </c>
      <c r="D225" s="798"/>
      <c r="E225" s="798"/>
      <c r="F225" s="798"/>
      <c r="G225" s="798"/>
      <c r="H225" s="798"/>
      <c r="I225" s="809" t="s">
        <v>29</v>
      </c>
      <c r="J225" s="809"/>
      <c r="K225" s="809" t="s">
        <v>29</v>
      </c>
      <c r="L225" s="809"/>
      <c r="M225" s="800">
        <v>362166.89</v>
      </c>
      <c r="N225" s="785">
        <v>3</v>
      </c>
      <c r="O225" s="770">
        <v>42891</v>
      </c>
      <c r="P225" s="859">
        <v>354111.55</v>
      </c>
      <c r="Q225" s="770"/>
      <c r="R225" s="770"/>
      <c r="S225" s="810">
        <f>SUM(P225:R226)</f>
        <v>354111.55</v>
      </c>
      <c r="T225" s="812">
        <f>SUM(Y225-S225)</f>
        <v>8116.209600000002</v>
      </c>
      <c r="U225" s="791">
        <v>312265.31</v>
      </c>
      <c r="V225" s="791"/>
      <c r="W225" s="791">
        <f>SUM(U225*16%)</f>
        <v>49962.4496</v>
      </c>
      <c r="X225" s="791"/>
      <c r="Y225" s="791">
        <f>SUM(U225+W225)</f>
        <v>362227.7596</v>
      </c>
      <c r="Z225" s="791"/>
      <c r="AA225" s="792">
        <f>SUM(M225-Y225)</f>
        <v>-60.869599999976344</v>
      </c>
      <c r="AB225" s="792"/>
      <c r="AC225" s="791">
        <f>SUM(Y225*35%)</f>
        <v>126779.71585999998</v>
      </c>
      <c r="AD225" s="793"/>
      <c r="AE225" s="794">
        <v>0.35</v>
      </c>
      <c r="AF225" s="770">
        <v>42898</v>
      </c>
      <c r="AG225" s="770">
        <v>42957</v>
      </c>
      <c r="AH225" s="834" t="s">
        <v>367</v>
      </c>
      <c r="AI225" s="835"/>
    </row>
    <row r="226" spans="2:35" ht="15">
      <c r="B226" s="903"/>
      <c r="C226" s="798"/>
      <c r="D226" s="798"/>
      <c r="E226" s="798"/>
      <c r="F226" s="798"/>
      <c r="G226" s="798"/>
      <c r="H226" s="798"/>
      <c r="I226" s="809"/>
      <c r="J226" s="809"/>
      <c r="K226" s="809"/>
      <c r="L226" s="809"/>
      <c r="M226" s="800"/>
      <c r="N226" s="801"/>
      <c r="O226" s="771"/>
      <c r="P226" s="795"/>
      <c r="Q226" s="771"/>
      <c r="R226" s="771"/>
      <c r="S226" s="811"/>
      <c r="T226" s="813"/>
      <c r="U226" s="791"/>
      <c r="V226" s="791"/>
      <c r="W226" s="791"/>
      <c r="X226" s="791"/>
      <c r="Y226" s="791"/>
      <c r="Z226" s="791"/>
      <c r="AA226" s="792"/>
      <c r="AB226" s="792"/>
      <c r="AC226" s="793"/>
      <c r="AD226" s="793"/>
      <c r="AE226" s="795"/>
      <c r="AF226" s="795"/>
      <c r="AG226" s="771"/>
      <c r="AH226" s="838"/>
      <c r="AI226" s="839"/>
    </row>
    <row r="227" spans="2:35" ht="15" customHeight="1">
      <c r="B227" s="903" t="s">
        <v>288</v>
      </c>
      <c r="C227" s="798" t="s">
        <v>289</v>
      </c>
      <c r="D227" s="798"/>
      <c r="E227" s="798"/>
      <c r="F227" s="798"/>
      <c r="G227" s="798"/>
      <c r="H227" s="798"/>
      <c r="I227" s="809" t="s">
        <v>290</v>
      </c>
      <c r="J227" s="809"/>
      <c r="K227" s="809" t="s">
        <v>143</v>
      </c>
      <c r="L227" s="809"/>
      <c r="M227" s="800">
        <v>248900.12</v>
      </c>
      <c r="N227" s="785">
        <v>10</v>
      </c>
      <c r="O227" s="770">
        <v>42898</v>
      </c>
      <c r="P227" s="770"/>
      <c r="Q227" s="770"/>
      <c r="R227" s="770"/>
      <c r="S227" s="770"/>
      <c r="T227" s="770"/>
      <c r="U227" s="791">
        <v>214569.07</v>
      </c>
      <c r="V227" s="791"/>
      <c r="W227" s="791">
        <f>SUM(U227*16%)</f>
        <v>34331.0512</v>
      </c>
      <c r="X227" s="791"/>
      <c r="Y227" s="791">
        <f>SUM(U227+W227)</f>
        <v>248900.1212</v>
      </c>
      <c r="Z227" s="791"/>
      <c r="AA227" s="792">
        <f>SUM(M227-Y227)</f>
        <v>-0.0011999999987892807</v>
      </c>
      <c r="AB227" s="792"/>
      <c r="AC227" s="791">
        <f>SUM(Y227*35%)</f>
        <v>87115.04242</v>
      </c>
      <c r="AD227" s="793"/>
      <c r="AE227" s="794">
        <v>0.35</v>
      </c>
      <c r="AF227" s="770">
        <v>42898</v>
      </c>
      <c r="AG227" s="770">
        <v>42957</v>
      </c>
      <c r="AH227" s="834" t="s">
        <v>364</v>
      </c>
      <c r="AI227" s="835"/>
    </row>
    <row r="228" spans="2:35" ht="15">
      <c r="B228" s="903"/>
      <c r="C228" s="798"/>
      <c r="D228" s="798"/>
      <c r="E228" s="798"/>
      <c r="F228" s="798"/>
      <c r="G228" s="798"/>
      <c r="H228" s="798"/>
      <c r="I228" s="809"/>
      <c r="J228" s="809"/>
      <c r="K228" s="809"/>
      <c r="L228" s="809"/>
      <c r="M228" s="800"/>
      <c r="N228" s="801"/>
      <c r="O228" s="771"/>
      <c r="P228" s="771"/>
      <c r="Q228" s="771"/>
      <c r="R228" s="771"/>
      <c r="S228" s="771"/>
      <c r="T228" s="771"/>
      <c r="U228" s="791"/>
      <c r="V228" s="791"/>
      <c r="W228" s="791"/>
      <c r="X228" s="791"/>
      <c r="Y228" s="791"/>
      <c r="Z228" s="791"/>
      <c r="AA228" s="792"/>
      <c r="AB228" s="792"/>
      <c r="AC228" s="793"/>
      <c r="AD228" s="793"/>
      <c r="AE228" s="795"/>
      <c r="AF228" s="795"/>
      <c r="AG228" s="771"/>
      <c r="AH228" s="838"/>
      <c r="AI228" s="839"/>
    </row>
    <row r="229" spans="2:35" ht="15" customHeight="1">
      <c r="B229" s="903" t="s">
        <v>292</v>
      </c>
      <c r="C229" s="798" t="s">
        <v>293</v>
      </c>
      <c r="D229" s="798"/>
      <c r="E229" s="798"/>
      <c r="F229" s="798"/>
      <c r="G229" s="798"/>
      <c r="H229" s="798"/>
      <c r="I229" s="809" t="s">
        <v>294</v>
      </c>
      <c r="J229" s="809"/>
      <c r="K229" s="809" t="s">
        <v>183</v>
      </c>
      <c r="L229" s="809"/>
      <c r="M229" s="800">
        <v>382068.06</v>
      </c>
      <c r="N229" s="785">
        <v>20</v>
      </c>
      <c r="O229" s="770">
        <v>42898</v>
      </c>
      <c r="P229" s="770"/>
      <c r="Q229" s="770"/>
      <c r="R229" s="770"/>
      <c r="S229" s="770"/>
      <c r="T229" s="770"/>
      <c r="U229" s="791">
        <v>302989.71</v>
      </c>
      <c r="V229" s="791"/>
      <c r="W229" s="791">
        <f>SUM(U229*16%)</f>
        <v>48478.3536</v>
      </c>
      <c r="X229" s="791"/>
      <c r="Y229" s="791">
        <f>SUM(U229+W229)</f>
        <v>351468.0636</v>
      </c>
      <c r="Z229" s="791"/>
      <c r="AA229" s="792">
        <f>SUM(M229-Y229)</f>
        <v>30599.996400000004</v>
      </c>
      <c r="AB229" s="792"/>
      <c r="AC229" s="791">
        <f>SUM(Y229*50%)</f>
        <v>175734.0318</v>
      </c>
      <c r="AD229" s="793"/>
      <c r="AE229" s="794">
        <v>0.5</v>
      </c>
      <c r="AF229" s="770">
        <v>42905</v>
      </c>
      <c r="AG229" s="770">
        <v>42965</v>
      </c>
      <c r="AH229" s="834" t="s">
        <v>384</v>
      </c>
      <c r="AI229" s="835"/>
    </row>
    <row r="230" spans="2:35" ht="15">
      <c r="B230" s="903"/>
      <c r="C230" s="798"/>
      <c r="D230" s="798"/>
      <c r="E230" s="798"/>
      <c r="F230" s="798"/>
      <c r="G230" s="798"/>
      <c r="H230" s="798"/>
      <c r="I230" s="809"/>
      <c r="J230" s="809"/>
      <c r="K230" s="809"/>
      <c r="L230" s="809"/>
      <c r="M230" s="800"/>
      <c r="N230" s="801"/>
      <c r="O230" s="771"/>
      <c r="P230" s="771"/>
      <c r="Q230" s="771"/>
      <c r="R230" s="771"/>
      <c r="S230" s="771"/>
      <c r="T230" s="771"/>
      <c r="U230" s="791"/>
      <c r="V230" s="791"/>
      <c r="W230" s="791"/>
      <c r="X230" s="791"/>
      <c r="Y230" s="791"/>
      <c r="Z230" s="791"/>
      <c r="AA230" s="792"/>
      <c r="AB230" s="792"/>
      <c r="AC230" s="793"/>
      <c r="AD230" s="793"/>
      <c r="AE230" s="795"/>
      <c r="AF230" s="771"/>
      <c r="AG230" s="771"/>
      <c r="AH230" s="838"/>
      <c r="AI230" s="839"/>
    </row>
    <row r="231" spans="2:35" ht="15" customHeight="1">
      <c r="B231" s="903" t="s">
        <v>295</v>
      </c>
      <c r="C231" s="798" t="s">
        <v>296</v>
      </c>
      <c r="D231" s="798"/>
      <c r="E231" s="798"/>
      <c r="F231" s="798"/>
      <c r="G231" s="798"/>
      <c r="H231" s="798"/>
      <c r="I231" s="809" t="s">
        <v>297</v>
      </c>
      <c r="J231" s="809"/>
      <c r="K231" s="809" t="s">
        <v>11</v>
      </c>
      <c r="L231" s="809"/>
      <c r="M231" s="800">
        <v>804686.69</v>
      </c>
      <c r="N231" s="785">
        <v>2</v>
      </c>
      <c r="O231" s="770">
        <v>42891</v>
      </c>
      <c r="P231" s="859">
        <v>369593.96</v>
      </c>
      <c r="Q231" s="859">
        <v>425545.95</v>
      </c>
      <c r="R231" s="770"/>
      <c r="S231" s="810">
        <f>SUM(P231:R232)</f>
        <v>795139.91</v>
      </c>
      <c r="T231" s="812">
        <f>SUM(Y231-S231)</f>
        <v>9546.777200000011</v>
      </c>
      <c r="U231" s="791">
        <v>693695.42</v>
      </c>
      <c r="V231" s="791"/>
      <c r="W231" s="791">
        <f>SUM(U231*16%)</f>
        <v>110991.2672</v>
      </c>
      <c r="X231" s="791"/>
      <c r="Y231" s="791">
        <f>SUM(U231+W231)</f>
        <v>804686.6872</v>
      </c>
      <c r="Z231" s="791"/>
      <c r="AA231" s="792">
        <f>SUM(M231-Y231)</f>
        <v>0.00279999990016222</v>
      </c>
      <c r="AB231" s="792"/>
      <c r="AC231" s="791">
        <f>SUM(Y231*35%)</f>
        <v>281640.34051999997</v>
      </c>
      <c r="AD231" s="793"/>
      <c r="AE231" s="794">
        <v>0.35</v>
      </c>
      <c r="AF231" s="770">
        <v>42898</v>
      </c>
      <c r="AG231" s="770">
        <v>42957</v>
      </c>
      <c r="AH231" s="834" t="s">
        <v>369</v>
      </c>
      <c r="AI231" s="835"/>
    </row>
    <row r="232" spans="2:35" ht="15">
      <c r="B232" s="903"/>
      <c r="C232" s="798"/>
      <c r="D232" s="798"/>
      <c r="E232" s="798"/>
      <c r="F232" s="798"/>
      <c r="G232" s="798"/>
      <c r="H232" s="798"/>
      <c r="I232" s="809"/>
      <c r="J232" s="809"/>
      <c r="K232" s="809"/>
      <c r="L232" s="809"/>
      <c r="M232" s="800"/>
      <c r="N232" s="801"/>
      <c r="O232" s="771"/>
      <c r="P232" s="795"/>
      <c r="Q232" s="795"/>
      <c r="R232" s="771"/>
      <c r="S232" s="811"/>
      <c r="T232" s="813"/>
      <c r="U232" s="791"/>
      <c r="V232" s="791"/>
      <c r="W232" s="791"/>
      <c r="X232" s="791"/>
      <c r="Y232" s="791"/>
      <c r="Z232" s="791"/>
      <c r="AA232" s="792"/>
      <c r="AB232" s="792"/>
      <c r="AC232" s="793"/>
      <c r="AD232" s="793"/>
      <c r="AE232" s="795"/>
      <c r="AF232" s="795"/>
      <c r="AG232" s="771"/>
      <c r="AH232" s="838"/>
      <c r="AI232" s="839"/>
    </row>
    <row r="233" spans="2:35" ht="15" customHeight="1">
      <c r="B233" s="903" t="s">
        <v>298</v>
      </c>
      <c r="C233" s="798" t="s">
        <v>299</v>
      </c>
      <c r="D233" s="798"/>
      <c r="E233" s="798"/>
      <c r="F233" s="798"/>
      <c r="G233" s="798"/>
      <c r="H233" s="798"/>
      <c r="I233" s="809" t="s">
        <v>41</v>
      </c>
      <c r="J233" s="809"/>
      <c r="K233" s="809" t="s">
        <v>346</v>
      </c>
      <c r="L233" s="809"/>
      <c r="M233" s="800">
        <v>2001367.86</v>
      </c>
      <c r="N233" s="785">
        <v>21</v>
      </c>
      <c r="O233" s="770">
        <v>42912</v>
      </c>
      <c r="P233" s="770"/>
      <c r="Q233" s="770"/>
      <c r="R233" s="770"/>
      <c r="S233" s="770"/>
      <c r="T233" s="770"/>
      <c r="U233" s="791">
        <v>1725317.12</v>
      </c>
      <c r="V233" s="791"/>
      <c r="W233" s="791">
        <f>SUM(U233*16%)</f>
        <v>276050.7392</v>
      </c>
      <c r="X233" s="791"/>
      <c r="Y233" s="791">
        <f>SUM(U233+W233)</f>
        <v>2001367.8592</v>
      </c>
      <c r="Z233" s="791"/>
      <c r="AA233" s="792">
        <f>SUM(M233-Y233)</f>
        <v>0.000800000037997961</v>
      </c>
      <c r="AB233" s="792"/>
      <c r="AC233" s="791">
        <f>SUM(Y233*35%)</f>
        <v>700478.75072</v>
      </c>
      <c r="AD233" s="793"/>
      <c r="AE233" s="794">
        <v>0.35</v>
      </c>
      <c r="AF233" s="770">
        <v>42919</v>
      </c>
      <c r="AG233" s="770">
        <v>43008</v>
      </c>
      <c r="AH233" s="834" t="s">
        <v>371</v>
      </c>
      <c r="AI233" s="835"/>
    </row>
    <row r="234" spans="2:35" ht="15">
      <c r="B234" s="903"/>
      <c r="C234" s="798"/>
      <c r="D234" s="798"/>
      <c r="E234" s="798"/>
      <c r="F234" s="798"/>
      <c r="G234" s="798"/>
      <c r="H234" s="798"/>
      <c r="I234" s="809"/>
      <c r="J234" s="809"/>
      <c r="K234" s="809"/>
      <c r="L234" s="809"/>
      <c r="M234" s="800"/>
      <c r="N234" s="801"/>
      <c r="O234" s="771"/>
      <c r="P234" s="771"/>
      <c r="Q234" s="771"/>
      <c r="R234" s="771"/>
      <c r="S234" s="771"/>
      <c r="T234" s="771"/>
      <c r="U234" s="791"/>
      <c r="V234" s="791"/>
      <c r="W234" s="791"/>
      <c r="X234" s="791"/>
      <c r="Y234" s="791"/>
      <c r="Z234" s="791"/>
      <c r="AA234" s="792"/>
      <c r="AB234" s="792"/>
      <c r="AC234" s="793"/>
      <c r="AD234" s="793"/>
      <c r="AE234" s="795"/>
      <c r="AF234" s="795"/>
      <c r="AG234" s="771"/>
      <c r="AH234" s="838"/>
      <c r="AI234" s="839"/>
    </row>
    <row r="235" spans="2:35" ht="15">
      <c r="B235" s="903" t="s">
        <v>300</v>
      </c>
      <c r="C235" s="798" t="s">
        <v>301</v>
      </c>
      <c r="D235" s="798"/>
      <c r="E235" s="798"/>
      <c r="F235" s="798"/>
      <c r="G235" s="798"/>
      <c r="H235" s="798"/>
      <c r="I235" s="809" t="s">
        <v>18</v>
      </c>
      <c r="J235" s="809"/>
      <c r="K235" s="809" t="s">
        <v>18</v>
      </c>
      <c r="L235" s="809"/>
      <c r="M235" s="800">
        <v>376230.12</v>
      </c>
      <c r="N235" s="859"/>
      <c r="O235" s="770"/>
      <c r="P235" s="770"/>
      <c r="Q235" s="770"/>
      <c r="R235" s="770"/>
      <c r="S235" s="770"/>
      <c r="T235" s="770"/>
      <c r="U235" s="793"/>
      <c r="V235" s="793"/>
      <c r="W235" s="793"/>
      <c r="X235" s="793"/>
      <c r="Y235" s="793"/>
      <c r="Z235" s="793"/>
      <c r="AA235" s="793"/>
      <c r="AB235" s="793"/>
      <c r="AC235" s="793"/>
      <c r="AD235" s="793"/>
      <c r="AE235" s="859"/>
      <c r="AF235" s="859"/>
      <c r="AG235" s="859"/>
      <c r="AH235" s="834"/>
      <c r="AI235" s="835"/>
    </row>
    <row r="236" spans="2:35" ht="15">
      <c r="B236" s="903"/>
      <c r="C236" s="798"/>
      <c r="D236" s="798"/>
      <c r="E236" s="798"/>
      <c r="F236" s="798"/>
      <c r="G236" s="798"/>
      <c r="H236" s="798"/>
      <c r="I236" s="809"/>
      <c r="J236" s="809"/>
      <c r="K236" s="809"/>
      <c r="L236" s="809"/>
      <c r="M236" s="800"/>
      <c r="N236" s="795"/>
      <c r="O236" s="771"/>
      <c r="P236" s="771"/>
      <c r="Q236" s="771"/>
      <c r="R236" s="771"/>
      <c r="S236" s="771"/>
      <c r="T236" s="771"/>
      <c r="U236" s="793"/>
      <c r="V236" s="793"/>
      <c r="W236" s="793"/>
      <c r="X236" s="793"/>
      <c r="Y236" s="793"/>
      <c r="Z236" s="793"/>
      <c r="AA236" s="793"/>
      <c r="AB236" s="793"/>
      <c r="AC236" s="793"/>
      <c r="AD236" s="793"/>
      <c r="AE236" s="795"/>
      <c r="AF236" s="795"/>
      <c r="AG236" s="795"/>
      <c r="AH236" s="838"/>
      <c r="AI236" s="839"/>
    </row>
    <row r="237" spans="2:35" ht="15" customHeight="1">
      <c r="B237" s="773" t="s">
        <v>316</v>
      </c>
      <c r="C237" s="775" t="s">
        <v>312</v>
      </c>
      <c r="D237" s="776"/>
      <c r="E237" s="776"/>
      <c r="F237" s="776"/>
      <c r="G237" s="776"/>
      <c r="H237" s="777"/>
      <c r="I237" s="781" t="s">
        <v>41</v>
      </c>
      <c r="J237" s="781"/>
      <c r="K237" s="781" t="s">
        <v>346</v>
      </c>
      <c r="L237" s="781"/>
      <c r="M237" s="783">
        <v>347552.92</v>
      </c>
      <c r="N237" s="785">
        <v>24</v>
      </c>
      <c r="O237" s="770">
        <v>42915</v>
      </c>
      <c r="P237" s="857"/>
      <c r="Q237" s="770"/>
      <c r="R237" s="770"/>
      <c r="S237" s="770"/>
      <c r="T237" s="770"/>
      <c r="U237" s="791">
        <v>299614.59</v>
      </c>
      <c r="V237" s="791"/>
      <c r="W237" s="791">
        <f>SUM(U237*16%)</f>
        <v>47938.33440000001</v>
      </c>
      <c r="X237" s="791"/>
      <c r="Y237" s="791">
        <f>SUM(U237+W237)</f>
        <v>347552.9244</v>
      </c>
      <c r="Z237" s="791"/>
      <c r="AA237" s="792">
        <f>SUM(M237-Y237)</f>
        <v>-0.004400000034365803</v>
      </c>
      <c r="AB237" s="792"/>
      <c r="AC237" s="791">
        <f>SUM(Y237*50%)</f>
        <v>173776.4622</v>
      </c>
      <c r="AD237" s="793"/>
      <c r="AE237" s="794">
        <v>0.5</v>
      </c>
      <c r="AF237" s="770">
        <v>42920</v>
      </c>
      <c r="AG237" s="770">
        <v>43038</v>
      </c>
      <c r="AH237" s="834" t="s">
        <v>384</v>
      </c>
      <c r="AI237" s="835"/>
    </row>
    <row r="238" spans="2:35" ht="15.75" thickBot="1">
      <c r="B238" s="774"/>
      <c r="C238" s="778"/>
      <c r="D238" s="779"/>
      <c r="E238" s="779"/>
      <c r="F238" s="779"/>
      <c r="G238" s="779"/>
      <c r="H238" s="780"/>
      <c r="I238" s="782"/>
      <c r="J238" s="782"/>
      <c r="K238" s="782"/>
      <c r="L238" s="782"/>
      <c r="M238" s="784"/>
      <c r="N238" s="786"/>
      <c r="O238" s="771"/>
      <c r="P238" s="858"/>
      <c r="Q238" s="821"/>
      <c r="R238" s="821"/>
      <c r="S238" s="821"/>
      <c r="T238" s="821"/>
      <c r="U238" s="859"/>
      <c r="V238" s="859"/>
      <c r="W238" s="859"/>
      <c r="X238" s="859"/>
      <c r="Y238" s="859"/>
      <c r="Z238" s="859"/>
      <c r="AA238" s="792"/>
      <c r="AB238" s="792"/>
      <c r="AC238" s="793"/>
      <c r="AD238" s="793"/>
      <c r="AE238" s="795"/>
      <c r="AF238" s="771"/>
      <c r="AG238" s="771"/>
      <c r="AH238" s="838"/>
      <c r="AI238" s="839"/>
    </row>
    <row r="239" spans="2:35" ht="15">
      <c r="B239" s="773">
        <v>301</v>
      </c>
      <c r="C239" s="775"/>
      <c r="D239" s="776"/>
      <c r="E239" s="776"/>
      <c r="F239" s="776"/>
      <c r="G239" s="776"/>
      <c r="H239" s="777"/>
      <c r="I239" s="781"/>
      <c r="J239" s="781"/>
      <c r="K239" s="781"/>
      <c r="L239" s="781"/>
      <c r="M239" s="783">
        <v>412073.97</v>
      </c>
      <c r="N239" s="785">
        <v>24</v>
      </c>
      <c r="O239" s="770">
        <v>42915</v>
      </c>
      <c r="P239" s="857"/>
      <c r="Q239" s="770"/>
      <c r="R239" s="770"/>
      <c r="S239" s="770"/>
      <c r="T239" s="770"/>
      <c r="U239" s="791"/>
      <c r="V239" s="791"/>
      <c r="W239" s="791"/>
      <c r="X239" s="791"/>
      <c r="Y239" s="791"/>
      <c r="Z239" s="791"/>
      <c r="AA239" s="792"/>
      <c r="AB239" s="792"/>
      <c r="AC239" s="791">
        <f>SUM(Y239*50%)</f>
        <v>0</v>
      </c>
      <c r="AD239" s="793"/>
      <c r="AE239" s="794">
        <v>0.5</v>
      </c>
      <c r="AF239" s="770">
        <v>42920</v>
      </c>
      <c r="AG239" s="770">
        <v>43038</v>
      </c>
      <c r="AH239" s="834" t="s">
        <v>384</v>
      </c>
      <c r="AI239" s="835"/>
    </row>
    <row r="240" spans="2:35" ht="15.75" thickBot="1">
      <c r="B240" s="774"/>
      <c r="C240" s="778"/>
      <c r="D240" s="779"/>
      <c r="E240" s="779"/>
      <c r="F240" s="779"/>
      <c r="G240" s="779"/>
      <c r="H240" s="780"/>
      <c r="I240" s="782"/>
      <c r="J240" s="782"/>
      <c r="K240" s="782"/>
      <c r="L240" s="782"/>
      <c r="M240" s="784"/>
      <c r="N240" s="786"/>
      <c r="O240" s="771"/>
      <c r="P240" s="858"/>
      <c r="Q240" s="821"/>
      <c r="R240" s="821"/>
      <c r="S240" s="821"/>
      <c r="T240" s="821"/>
      <c r="U240" s="859"/>
      <c r="V240" s="859"/>
      <c r="W240" s="859"/>
      <c r="X240" s="859"/>
      <c r="Y240" s="859"/>
      <c r="Z240" s="859"/>
      <c r="AA240" s="792"/>
      <c r="AB240" s="792"/>
      <c r="AC240" s="793"/>
      <c r="AD240" s="793"/>
      <c r="AE240" s="795"/>
      <c r="AF240" s="771"/>
      <c r="AG240" s="771"/>
      <c r="AH240" s="838"/>
      <c r="AI240" s="839"/>
    </row>
    <row r="241" spans="2:35" ht="15" customHeight="1">
      <c r="B241" s="315" t="s">
        <v>214</v>
      </c>
      <c r="C241" s="891" t="s">
        <v>22</v>
      </c>
      <c r="D241" s="892"/>
      <c r="E241" s="892"/>
      <c r="F241" s="892"/>
      <c r="G241" s="892"/>
      <c r="H241" s="893"/>
      <c r="I241" s="885"/>
      <c r="J241" s="886"/>
      <c r="K241" s="885"/>
      <c r="L241" s="886"/>
      <c r="M241" s="462">
        <v>1711672.4</v>
      </c>
      <c r="N241" s="425"/>
      <c r="O241" s="432"/>
      <c r="P241" s="432"/>
      <c r="Q241" s="432"/>
      <c r="R241" s="432"/>
      <c r="S241" s="432"/>
      <c r="T241" s="432"/>
      <c r="U241" s="804"/>
      <c r="V241" s="805"/>
      <c r="W241" s="804"/>
      <c r="X241" s="805"/>
      <c r="Y241" s="804"/>
      <c r="Z241" s="805"/>
      <c r="AA241" s="804"/>
      <c r="AB241" s="805"/>
      <c r="AC241" s="804"/>
      <c r="AD241" s="805"/>
      <c r="AE241" s="326"/>
      <c r="AF241" s="326"/>
      <c r="AG241" s="324"/>
      <c r="AH241" s="841"/>
      <c r="AI241" s="842"/>
    </row>
    <row r="242" spans="2:35" ht="15.75" customHeight="1" thickBot="1">
      <c r="B242" s="319" t="s">
        <v>353</v>
      </c>
      <c r="C242" s="894" t="s">
        <v>21</v>
      </c>
      <c r="D242" s="895"/>
      <c r="E242" s="895"/>
      <c r="F242" s="895"/>
      <c r="G242" s="895"/>
      <c r="H242" s="896"/>
      <c r="I242" s="887"/>
      <c r="J242" s="888"/>
      <c r="K242" s="887"/>
      <c r="L242" s="888"/>
      <c r="M242" s="596">
        <v>113658.37</v>
      </c>
      <c r="N242" s="431"/>
      <c r="O242" s="430"/>
      <c r="P242" s="430"/>
      <c r="Q242" s="430"/>
      <c r="R242" s="430"/>
      <c r="S242" s="430"/>
      <c r="T242" s="430"/>
      <c r="U242" s="802"/>
      <c r="V242" s="803"/>
      <c r="W242" s="802"/>
      <c r="X242" s="803"/>
      <c r="Y242" s="802"/>
      <c r="Z242" s="803"/>
      <c r="AA242" s="802"/>
      <c r="AB242" s="803"/>
      <c r="AC242" s="802"/>
      <c r="AD242" s="803"/>
      <c r="AE242" s="327"/>
      <c r="AF242" s="327"/>
      <c r="AG242" s="325"/>
      <c r="AH242" s="926"/>
      <c r="AI242" s="927"/>
    </row>
    <row r="243" spans="13:33" ht="19.5" thickBot="1">
      <c r="M243" s="516">
        <f>SUM(M143:M242)</f>
        <v>25806316.709999997</v>
      </c>
      <c r="N243" s="328"/>
      <c r="O243" s="328"/>
      <c r="P243" s="427">
        <f>SUM(P143:P238)</f>
        <v>1202501.98</v>
      </c>
      <c r="Q243" s="428">
        <f>SUM(Q143:Q238)</f>
        <v>425545.95</v>
      </c>
      <c r="R243" s="428">
        <f>SUM(R143:R238)</f>
        <v>0</v>
      </c>
      <c r="S243" s="428">
        <f>SUM(S143:S238)</f>
        <v>1628047.9300000002</v>
      </c>
      <c r="T243" s="429">
        <f>SUM(T143:T238)</f>
        <v>26207.398800000068</v>
      </c>
      <c r="U243" s="850">
        <f>SUM(U155:U238)</f>
        <v>10565403.82</v>
      </c>
      <c r="V243" s="851"/>
      <c r="W243" s="850">
        <f>SUM(W155:W238)</f>
        <v>1690464.6112</v>
      </c>
      <c r="X243" s="851"/>
      <c r="Y243" s="850">
        <f>SUM(Y155:Y238)</f>
        <v>12255868.431200001</v>
      </c>
      <c r="Z243" s="852"/>
      <c r="AA243" s="863">
        <f>SUM(AA159:AA238)</f>
        <v>111334.57679999979</v>
      </c>
      <c r="AB243" s="864"/>
      <c r="AC243" s="850">
        <f>SUM(AC155:AC238)</f>
        <v>4181135.2353199995</v>
      </c>
      <c r="AD243" s="852"/>
      <c r="AE243" s="328"/>
      <c r="AF243" s="328"/>
      <c r="AG243" s="328"/>
    </row>
    <row r="246" spans="3:11" ht="15">
      <c r="C246" s="890" t="s">
        <v>352</v>
      </c>
      <c r="D246" s="890"/>
      <c r="E246" s="890"/>
      <c r="F246" s="889">
        <v>86022221.9</v>
      </c>
      <c r="G246" s="889"/>
      <c r="H246" s="889" t="s">
        <v>354</v>
      </c>
      <c r="I246" s="889"/>
      <c r="J246" s="890"/>
      <c r="K246" s="890"/>
    </row>
    <row r="247" spans="3:11" ht="15">
      <c r="C247" s="890" t="s">
        <v>343</v>
      </c>
      <c r="D247" s="890"/>
      <c r="E247" s="890"/>
      <c r="F247" s="889">
        <f>SUM(F246*70%)</f>
        <v>60215555.33</v>
      </c>
      <c r="G247" s="890"/>
      <c r="H247" s="889">
        <f>SUM(M140)</f>
        <v>60215905.19999998</v>
      </c>
      <c r="I247" s="890"/>
      <c r="J247" s="889">
        <f>SUM(F247-H247)</f>
        <v>-349.86999998241663</v>
      </c>
      <c r="K247" s="890"/>
    </row>
    <row r="248" spans="3:11" ht="15">
      <c r="C248" s="890" t="s">
        <v>114</v>
      </c>
      <c r="D248" s="890"/>
      <c r="E248" s="890"/>
      <c r="F248" s="889">
        <f>SUM(F246*30%)</f>
        <v>25806666.57</v>
      </c>
      <c r="G248" s="890"/>
      <c r="H248" s="889">
        <f>SUM(M243)</f>
        <v>25806316.709999997</v>
      </c>
      <c r="I248" s="890"/>
      <c r="J248" s="889">
        <f>SUM(F248-H248)</f>
        <v>349.86000000312924</v>
      </c>
      <c r="K248" s="890"/>
    </row>
    <row r="249" spans="6:11" ht="15">
      <c r="F249" s="889">
        <f>SUM(F247:F248)</f>
        <v>86022221.9</v>
      </c>
      <c r="G249" s="890"/>
      <c r="H249" s="889">
        <f>SUM(H247:H248)</f>
        <v>86022221.90999998</v>
      </c>
      <c r="I249" s="890"/>
      <c r="J249" s="906">
        <f>SUM(J248+J247)</f>
        <v>-0.00999997928738594</v>
      </c>
      <c r="K249" s="901"/>
    </row>
    <row r="251" spans="7:8" ht="15">
      <c r="G251" s="906">
        <f>SUM(F249-H249)</f>
        <v>-0.009999975562095642</v>
      </c>
      <c r="H251" s="901"/>
    </row>
  </sheetData>
  <sheetProtection/>
  <mergeCells count="2377">
    <mergeCell ref="AA138:AB139"/>
    <mergeCell ref="AC138:AD139"/>
    <mergeCell ref="AE138:AE139"/>
    <mergeCell ref="AF138:AF139"/>
    <mergeCell ref="AG138:AG139"/>
    <mergeCell ref="AG136:AG137"/>
    <mergeCell ref="AH136:AI137"/>
    <mergeCell ref="Q138:Q139"/>
    <mergeCell ref="R138:R139"/>
    <mergeCell ref="S138:S139"/>
    <mergeCell ref="T138:T139"/>
    <mergeCell ref="U138:V139"/>
    <mergeCell ref="W138:X139"/>
    <mergeCell ref="AH138:AI139"/>
    <mergeCell ref="Y138:Z139"/>
    <mergeCell ref="W136:X137"/>
    <mergeCell ref="Y136:Z137"/>
    <mergeCell ref="AA136:AB137"/>
    <mergeCell ref="AC136:AD137"/>
    <mergeCell ref="AE136:AE137"/>
    <mergeCell ref="AF136:AF137"/>
    <mergeCell ref="P136:P137"/>
    <mergeCell ref="Q136:Q137"/>
    <mergeCell ref="R136:R137"/>
    <mergeCell ref="S136:S137"/>
    <mergeCell ref="T136:T137"/>
    <mergeCell ref="U136:V137"/>
    <mergeCell ref="B136:B137"/>
    <mergeCell ref="C136:H137"/>
    <mergeCell ref="I136:J137"/>
    <mergeCell ref="K136:L137"/>
    <mergeCell ref="M136:M137"/>
    <mergeCell ref="N136:N137"/>
    <mergeCell ref="T59:T60"/>
    <mergeCell ref="U59:V60"/>
    <mergeCell ref="AG59:AG60"/>
    <mergeCell ref="AH59:AI60"/>
    <mergeCell ref="W59:X60"/>
    <mergeCell ref="Y59:Z60"/>
    <mergeCell ref="AA59:AB60"/>
    <mergeCell ref="AC59:AD60"/>
    <mergeCell ref="AE59:AE60"/>
    <mergeCell ref="AF59:AF60"/>
    <mergeCell ref="AG132:AG133"/>
    <mergeCell ref="AH132:AI133"/>
    <mergeCell ref="B59:B60"/>
    <mergeCell ref="C59:H60"/>
    <mergeCell ref="I59:J60"/>
    <mergeCell ref="K59:L60"/>
    <mergeCell ref="M59:M60"/>
    <mergeCell ref="N59:N60"/>
    <mergeCell ref="P59:P60"/>
    <mergeCell ref="Q59:Q60"/>
    <mergeCell ref="W132:X133"/>
    <mergeCell ref="Y132:Z133"/>
    <mergeCell ref="AA132:AB133"/>
    <mergeCell ref="AC132:AD133"/>
    <mergeCell ref="AE132:AE133"/>
    <mergeCell ref="AF132:AF133"/>
    <mergeCell ref="P132:P133"/>
    <mergeCell ref="Q132:Q133"/>
    <mergeCell ref="R132:R133"/>
    <mergeCell ref="S132:S133"/>
    <mergeCell ref="T132:T133"/>
    <mergeCell ref="U132:V133"/>
    <mergeCell ref="AF130:AF131"/>
    <mergeCell ref="AG130:AG131"/>
    <mergeCell ref="AH130:AI131"/>
    <mergeCell ref="B132:B133"/>
    <mergeCell ref="C132:H133"/>
    <mergeCell ref="I132:J133"/>
    <mergeCell ref="K132:L133"/>
    <mergeCell ref="M132:M133"/>
    <mergeCell ref="N132:N133"/>
    <mergeCell ref="O132:O133"/>
    <mergeCell ref="U130:V131"/>
    <mergeCell ref="W130:X131"/>
    <mergeCell ref="Y130:Z131"/>
    <mergeCell ref="AA130:AB131"/>
    <mergeCell ref="AC130:AD131"/>
    <mergeCell ref="AE130:AE131"/>
    <mergeCell ref="O130:O131"/>
    <mergeCell ref="P130:P131"/>
    <mergeCell ref="Q130:Q131"/>
    <mergeCell ref="R130:R131"/>
    <mergeCell ref="S130:S131"/>
    <mergeCell ref="T130:T131"/>
    <mergeCell ref="B130:B131"/>
    <mergeCell ref="C130:H131"/>
    <mergeCell ref="I130:J131"/>
    <mergeCell ref="K130:L131"/>
    <mergeCell ref="M130:M131"/>
    <mergeCell ref="N130:N131"/>
    <mergeCell ref="AA128:AB129"/>
    <mergeCell ref="AC128:AD129"/>
    <mergeCell ref="AE128:AE129"/>
    <mergeCell ref="AF128:AF129"/>
    <mergeCell ref="AG128:AG129"/>
    <mergeCell ref="AH128:AI129"/>
    <mergeCell ref="R128:R129"/>
    <mergeCell ref="S128:S129"/>
    <mergeCell ref="T128:T129"/>
    <mergeCell ref="U128:V129"/>
    <mergeCell ref="W128:X129"/>
    <mergeCell ref="Y128:Z129"/>
    <mergeCell ref="AH126:AI127"/>
    <mergeCell ref="B128:B129"/>
    <mergeCell ref="C128:H129"/>
    <mergeCell ref="I128:J129"/>
    <mergeCell ref="K128:L129"/>
    <mergeCell ref="M128:M129"/>
    <mergeCell ref="N128:N129"/>
    <mergeCell ref="O128:O129"/>
    <mergeCell ref="P128:P129"/>
    <mergeCell ref="Q128:Q129"/>
    <mergeCell ref="Y126:Z127"/>
    <mergeCell ref="AA126:AB127"/>
    <mergeCell ref="AC126:AD127"/>
    <mergeCell ref="AE126:AE127"/>
    <mergeCell ref="AF126:AF127"/>
    <mergeCell ref="AG126:AG127"/>
    <mergeCell ref="O126:O127"/>
    <mergeCell ref="P126:P127"/>
    <mergeCell ref="Q126:Q127"/>
    <mergeCell ref="R126:R127"/>
    <mergeCell ref="S126:S127"/>
    <mergeCell ref="T126:T127"/>
    <mergeCell ref="B126:B127"/>
    <mergeCell ref="C126:H127"/>
    <mergeCell ref="I126:J127"/>
    <mergeCell ref="K126:L127"/>
    <mergeCell ref="M126:M127"/>
    <mergeCell ref="N126:N127"/>
    <mergeCell ref="T32:T34"/>
    <mergeCell ref="P35:P37"/>
    <mergeCell ref="Q35:Q37"/>
    <mergeCell ref="T35:T37"/>
    <mergeCell ref="P29:P31"/>
    <mergeCell ref="R32:R34"/>
    <mergeCell ref="P89:P90"/>
    <mergeCell ref="Q89:Q90"/>
    <mergeCell ref="S89:S90"/>
    <mergeCell ref="S35:S37"/>
    <mergeCell ref="R35:R37"/>
    <mergeCell ref="P69:P70"/>
    <mergeCell ref="Q69:Q70"/>
    <mergeCell ref="P85:P86"/>
    <mergeCell ref="Q85:Q86"/>
    <mergeCell ref="P87:P88"/>
    <mergeCell ref="P83:P84"/>
    <mergeCell ref="Q18:Q19"/>
    <mergeCell ref="P61:P62"/>
    <mergeCell ref="Q61:Q62"/>
    <mergeCell ref="P63:P64"/>
    <mergeCell ref="Q63:Q64"/>
    <mergeCell ref="P38:P40"/>
    <mergeCell ref="Q26:Q28"/>
    <mergeCell ref="P32:P34"/>
    <mergeCell ref="Q32:Q34"/>
    <mergeCell ref="Q38:Q40"/>
    <mergeCell ref="P23:P25"/>
    <mergeCell ref="Q23:Q25"/>
    <mergeCell ref="P26:P28"/>
    <mergeCell ref="P12:P13"/>
    <mergeCell ref="Q12:Q13"/>
    <mergeCell ref="P14:P15"/>
    <mergeCell ref="Q14:Q15"/>
    <mergeCell ref="P16:P17"/>
    <mergeCell ref="Q16:Q17"/>
    <mergeCell ref="P157:P158"/>
    <mergeCell ref="Q157:Q158"/>
    <mergeCell ref="P159:P160"/>
    <mergeCell ref="Q159:Q160"/>
    <mergeCell ref="P6:P7"/>
    <mergeCell ref="Q6:Q7"/>
    <mergeCell ref="P8:P9"/>
    <mergeCell ref="Q8:Q9"/>
    <mergeCell ref="P10:P11"/>
    <mergeCell ref="Q153:Q154"/>
    <mergeCell ref="P155:P156"/>
    <mergeCell ref="Q155:Q156"/>
    <mergeCell ref="T155:T156"/>
    <mergeCell ref="S153:S154"/>
    <mergeCell ref="S155:S156"/>
    <mergeCell ref="R153:R154"/>
    <mergeCell ref="Q163:Q164"/>
    <mergeCell ref="P145:P146"/>
    <mergeCell ref="Q145:Q146"/>
    <mergeCell ref="P147:P148"/>
    <mergeCell ref="Q147:Q148"/>
    <mergeCell ref="P151:P152"/>
    <mergeCell ref="Q151:Q152"/>
    <mergeCell ref="P161:P162"/>
    <mergeCell ref="Q161:Q162"/>
    <mergeCell ref="P163:P164"/>
    <mergeCell ref="Q175:Q176"/>
    <mergeCell ref="P173:P174"/>
    <mergeCell ref="Q173:Q174"/>
    <mergeCell ref="P171:P172"/>
    <mergeCell ref="Q171:Q172"/>
    <mergeCell ref="P169:P170"/>
    <mergeCell ref="Q169:Q170"/>
    <mergeCell ref="P185:P186"/>
    <mergeCell ref="Q185:Q186"/>
    <mergeCell ref="P183:P184"/>
    <mergeCell ref="Q183:Q184"/>
    <mergeCell ref="P181:P182"/>
    <mergeCell ref="Q181:Q182"/>
    <mergeCell ref="Q193:Q194"/>
    <mergeCell ref="P191:P192"/>
    <mergeCell ref="Q191:Q192"/>
    <mergeCell ref="Q189:Q190"/>
    <mergeCell ref="P187:P188"/>
    <mergeCell ref="Q187:Q188"/>
    <mergeCell ref="P189:P190"/>
    <mergeCell ref="P201:P202"/>
    <mergeCell ref="Q201:Q202"/>
    <mergeCell ref="P197:P198"/>
    <mergeCell ref="Q197:Q198"/>
    <mergeCell ref="P195:P196"/>
    <mergeCell ref="Q195:Q196"/>
    <mergeCell ref="P199:P200"/>
    <mergeCell ref="P213:P214"/>
    <mergeCell ref="Q213:Q214"/>
    <mergeCell ref="P211:P212"/>
    <mergeCell ref="Q211:Q212"/>
    <mergeCell ref="P209:P210"/>
    <mergeCell ref="Q209:Q210"/>
    <mergeCell ref="Q221:Q222"/>
    <mergeCell ref="T221:T222"/>
    <mergeCell ref="P219:P220"/>
    <mergeCell ref="Q219:Q220"/>
    <mergeCell ref="T219:T220"/>
    <mergeCell ref="S223:S224"/>
    <mergeCell ref="R219:R220"/>
    <mergeCell ref="R221:R222"/>
    <mergeCell ref="P235:P236"/>
    <mergeCell ref="Q235:Q236"/>
    <mergeCell ref="P237:P238"/>
    <mergeCell ref="Q237:Q238"/>
    <mergeCell ref="T149:T150"/>
    <mergeCell ref="AC149:AD150"/>
    <mergeCell ref="P227:P228"/>
    <mergeCell ref="Q227:Q228"/>
    <mergeCell ref="P225:P226"/>
    <mergeCell ref="Q225:Q226"/>
    <mergeCell ref="P229:P230"/>
    <mergeCell ref="Q229:Q230"/>
    <mergeCell ref="P233:P234"/>
    <mergeCell ref="Q233:Q234"/>
    <mergeCell ref="N149:N150"/>
    <mergeCell ref="P149:P150"/>
    <mergeCell ref="Q149:Q150"/>
    <mergeCell ref="Q217:Q218"/>
    <mergeCell ref="P215:P216"/>
    <mergeCell ref="Q215:Q216"/>
    <mergeCell ref="C5:H5"/>
    <mergeCell ref="I5:J5"/>
    <mergeCell ref="K5:L5"/>
    <mergeCell ref="I6:J7"/>
    <mergeCell ref="K6:L7"/>
    <mergeCell ref="B91:B92"/>
    <mergeCell ref="C91:H92"/>
    <mergeCell ref="K91:L92"/>
    <mergeCell ref="B12:B13"/>
    <mergeCell ref="C12:H13"/>
    <mergeCell ref="C4:M4"/>
    <mergeCell ref="N227:N228"/>
    <mergeCell ref="AF227:AF228"/>
    <mergeCell ref="AG227:AG228"/>
    <mergeCell ref="N229:N230"/>
    <mergeCell ref="AF229:AF230"/>
    <mergeCell ref="AG229:AG230"/>
    <mergeCell ref="AC5:AD5"/>
    <mergeCell ref="AC14:AD15"/>
    <mergeCell ref="AC16:AD17"/>
    <mergeCell ref="N223:N224"/>
    <mergeCell ref="AF223:AF224"/>
    <mergeCell ref="AG223:AG224"/>
    <mergeCell ref="N225:N226"/>
    <mergeCell ref="AF225:AF226"/>
    <mergeCell ref="AG225:AG226"/>
    <mergeCell ref="AE223:AE224"/>
    <mergeCell ref="AE225:AE226"/>
    <mergeCell ref="P223:P224"/>
    <mergeCell ref="Q223:Q224"/>
    <mergeCell ref="N219:N220"/>
    <mergeCell ref="AF219:AF220"/>
    <mergeCell ref="AG219:AG220"/>
    <mergeCell ref="N221:N222"/>
    <mergeCell ref="AF221:AF222"/>
    <mergeCell ref="AG221:AG222"/>
    <mergeCell ref="AE219:AE220"/>
    <mergeCell ref="AE221:AE222"/>
    <mergeCell ref="S221:S222"/>
    <mergeCell ref="S219:S220"/>
    <mergeCell ref="N215:N216"/>
    <mergeCell ref="AF215:AF216"/>
    <mergeCell ref="AG215:AG216"/>
    <mergeCell ref="N217:N218"/>
    <mergeCell ref="AF217:AF218"/>
    <mergeCell ref="AG217:AG218"/>
    <mergeCell ref="AC215:AD216"/>
    <mergeCell ref="AE215:AE216"/>
    <mergeCell ref="AE217:AE218"/>
    <mergeCell ref="P217:P218"/>
    <mergeCell ref="N211:N212"/>
    <mergeCell ref="AF211:AF212"/>
    <mergeCell ref="AG211:AG212"/>
    <mergeCell ref="N213:N214"/>
    <mergeCell ref="AF213:AF214"/>
    <mergeCell ref="AG213:AG214"/>
    <mergeCell ref="AC211:AD212"/>
    <mergeCell ref="AC213:AD214"/>
    <mergeCell ref="AE211:AE212"/>
    <mergeCell ref="AE213:AE214"/>
    <mergeCell ref="AF209:AF210"/>
    <mergeCell ref="AG209:AG210"/>
    <mergeCell ref="P207:P208"/>
    <mergeCell ref="Q207:Q208"/>
    <mergeCell ref="T207:T208"/>
    <mergeCell ref="Y207:Z208"/>
    <mergeCell ref="AA207:AB208"/>
    <mergeCell ref="Y209:Z210"/>
    <mergeCell ref="AA209:AB210"/>
    <mergeCell ref="AE207:AE208"/>
    <mergeCell ref="N205:N206"/>
    <mergeCell ref="AF205:AF206"/>
    <mergeCell ref="AG205:AG206"/>
    <mergeCell ref="P205:P206"/>
    <mergeCell ref="Q205:Q206"/>
    <mergeCell ref="T205:T206"/>
    <mergeCell ref="AA205:AB206"/>
    <mergeCell ref="S205:S206"/>
    <mergeCell ref="Y205:Z206"/>
    <mergeCell ref="Q203:Q204"/>
    <mergeCell ref="AC241:AD241"/>
    <mergeCell ref="AC242:AD242"/>
    <mergeCell ref="N203:N204"/>
    <mergeCell ref="AF203:AF204"/>
    <mergeCell ref="AG203:AG204"/>
    <mergeCell ref="P203:P204"/>
    <mergeCell ref="N207:N208"/>
    <mergeCell ref="AF207:AF208"/>
    <mergeCell ref="AG207:AG208"/>
    <mergeCell ref="N209:N210"/>
    <mergeCell ref="N199:N200"/>
    <mergeCell ref="AF199:AF200"/>
    <mergeCell ref="AG199:AG200"/>
    <mergeCell ref="N201:N202"/>
    <mergeCell ref="AF201:AF202"/>
    <mergeCell ref="AG201:AG202"/>
    <mergeCell ref="Q199:Q200"/>
    <mergeCell ref="W199:X200"/>
    <mergeCell ref="W201:X202"/>
    <mergeCell ref="O201:O202"/>
    <mergeCell ref="N195:N196"/>
    <mergeCell ref="AF195:AF196"/>
    <mergeCell ref="AG195:AG196"/>
    <mergeCell ref="N197:N198"/>
    <mergeCell ref="AF197:AF198"/>
    <mergeCell ref="AG197:AG198"/>
    <mergeCell ref="AC195:AD196"/>
    <mergeCell ref="AC197:AD198"/>
    <mergeCell ref="AE195:AE196"/>
    <mergeCell ref="N191:N192"/>
    <mergeCell ref="AF191:AF192"/>
    <mergeCell ref="AG191:AG192"/>
    <mergeCell ref="N193:N194"/>
    <mergeCell ref="AF193:AF194"/>
    <mergeCell ref="AG193:AG194"/>
    <mergeCell ref="AC191:AD192"/>
    <mergeCell ref="AC193:AD194"/>
    <mergeCell ref="AE191:AE192"/>
    <mergeCell ref="P193:P194"/>
    <mergeCell ref="N187:N188"/>
    <mergeCell ref="AF187:AF188"/>
    <mergeCell ref="AG187:AG188"/>
    <mergeCell ref="N189:N190"/>
    <mergeCell ref="AF189:AF190"/>
    <mergeCell ref="AG189:AG190"/>
    <mergeCell ref="AC189:AD190"/>
    <mergeCell ref="AE187:AE188"/>
    <mergeCell ref="AE189:AE190"/>
    <mergeCell ref="Y189:Z190"/>
    <mergeCell ref="N183:N184"/>
    <mergeCell ref="AF183:AF184"/>
    <mergeCell ref="AG183:AG184"/>
    <mergeCell ref="N185:N186"/>
    <mergeCell ref="AF185:AF186"/>
    <mergeCell ref="AG185:AG186"/>
    <mergeCell ref="W183:X184"/>
    <mergeCell ref="W185:X186"/>
    <mergeCell ref="U183:V184"/>
    <mergeCell ref="U185:V186"/>
    <mergeCell ref="N179:N180"/>
    <mergeCell ref="AF179:AF180"/>
    <mergeCell ref="AG179:AG180"/>
    <mergeCell ref="N181:N182"/>
    <mergeCell ref="AF181:AF182"/>
    <mergeCell ref="AG181:AG182"/>
    <mergeCell ref="W181:X182"/>
    <mergeCell ref="P179:P180"/>
    <mergeCell ref="Q179:Q180"/>
    <mergeCell ref="T179:T180"/>
    <mergeCell ref="N175:N176"/>
    <mergeCell ref="AF175:AF176"/>
    <mergeCell ref="AG175:AG176"/>
    <mergeCell ref="N177:N178"/>
    <mergeCell ref="AF177:AF178"/>
    <mergeCell ref="AG177:AG178"/>
    <mergeCell ref="P177:P178"/>
    <mergeCell ref="Q177:Q178"/>
    <mergeCell ref="T177:T178"/>
    <mergeCell ref="P175:P176"/>
    <mergeCell ref="N171:N172"/>
    <mergeCell ref="AF171:AF172"/>
    <mergeCell ref="AG171:AG172"/>
    <mergeCell ref="N173:N174"/>
    <mergeCell ref="AF173:AF174"/>
    <mergeCell ref="AG173:AG174"/>
    <mergeCell ref="AC171:AD172"/>
    <mergeCell ref="AC173:AD174"/>
    <mergeCell ref="AE171:AE172"/>
    <mergeCell ref="AE173:AE174"/>
    <mergeCell ref="AG167:AG168"/>
    <mergeCell ref="N169:N170"/>
    <mergeCell ref="AF169:AF170"/>
    <mergeCell ref="AG169:AG170"/>
    <mergeCell ref="AC169:AD170"/>
    <mergeCell ref="AE167:AE168"/>
    <mergeCell ref="AE169:AE170"/>
    <mergeCell ref="Y167:Z168"/>
    <mergeCell ref="P167:P168"/>
    <mergeCell ref="Q167:Q168"/>
    <mergeCell ref="P165:P166"/>
    <mergeCell ref="Q165:Q166"/>
    <mergeCell ref="T165:T166"/>
    <mergeCell ref="R165:R166"/>
    <mergeCell ref="N167:N168"/>
    <mergeCell ref="AF167:AF168"/>
    <mergeCell ref="AA167:AB168"/>
    <mergeCell ref="W167:X168"/>
    <mergeCell ref="R167:R168"/>
    <mergeCell ref="U167:V168"/>
    <mergeCell ref="AF163:AF164"/>
    <mergeCell ref="AG163:AG164"/>
    <mergeCell ref="AE161:AE162"/>
    <mergeCell ref="AE163:AE164"/>
    <mergeCell ref="W161:X162"/>
    <mergeCell ref="N165:N166"/>
    <mergeCell ref="AF165:AF166"/>
    <mergeCell ref="AG165:AG166"/>
    <mergeCell ref="AE165:AE166"/>
    <mergeCell ref="W165:X166"/>
    <mergeCell ref="AH233:AI234"/>
    <mergeCell ref="AH235:AI236"/>
    <mergeCell ref="AH237:AI238"/>
    <mergeCell ref="AF151:AF152"/>
    <mergeCell ref="AG151:AG152"/>
    <mergeCell ref="AF153:AF154"/>
    <mergeCell ref="AG153:AG154"/>
    <mergeCell ref="AF155:AF156"/>
    <mergeCell ref="AG155:AG156"/>
    <mergeCell ref="AF157:AF158"/>
    <mergeCell ref="AH229:AI230"/>
    <mergeCell ref="N147:N148"/>
    <mergeCell ref="AF147:AF148"/>
    <mergeCell ref="AG147:AG148"/>
    <mergeCell ref="N151:N152"/>
    <mergeCell ref="AH231:AI232"/>
    <mergeCell ref="N153:N154"/>
    <mergeCell ref="N155:N156"/>
    <mergeCell ref="N157:N158"/>
    <mergeCell ref="AG157:AG158"/>
    <mergeCell ref="B6:B7"/>
    <mergeCell ref="N159:N160"/>
    <mergeCell ref="AF159:AF160"/>
    <mergeCell ref="AG159:AG160"/>
    <mergeCell ref="AC155:AD156"/>
    <mergeCell ref="AC157:AD158"/>
    <mergeCell ref="AF149:AF150"/>
    <mergeCell ref="AG149:AG150"/>
    <mergeCell ref="Q10:Q11"/>
    <mergeCell ref="P153:P154"/>
    <mergeCell ref="I12:J13"/>
    <mergeCell ref="K12:L13"/>
    <mergeCell ref="M12:M13"/>
    <mergeCell ref="M6:M7"/>
    <mergeCell ref="C8:H9"/>
    <mergeCell ref="B8:B9"/>
    <mergeCell ref="I8:J9"/>
    <mergeCell ref="K8:L9"/>
    <mergeCell ref="M8:M9"/>
    <mergeCell ref="C6:H7"/>
    <mergeCell ref="B16:B17"/>
    <mergeCell ref="C16:H17"/>
    <mergeCell ref="I16:J17"/>
    <mergeCell ref="K16:L17"/>
    <mergeCell ref="M16:M17"/>
    <mergeCell ref="B10:B11"/>
    <mergeCell ref="C10:H11"/>
    <mergeCell ref="I10:J11"/>
    <mergeCell ref="K10:L11"/>
    <mergeCell ref="M10:M11"/>
    <mergeCell ref="AH221:AI222"/>
    <mergeCell ref="AG143:AG144"/>
    <mergeCell ref="N145:N146"/>
    <mergeCell ref="AF145:AF146"/>
    <mergeCell ref="AG145:AG146"/>
    <mergeCell ref="B14:B15"/>
    <mergeCell ref="C14:H15"/>
    <mergeCell ref="I14:J15"/>
    <mergeCell ref="K14:L15"/>
    <mergeCell ref="M14:M15"/>
    <mergeCell ref="AH219:AI220"/>
    <mergeCell ref="B18:B19"/>
    <mergeCell ref="C18:H19"/>
    <mergeCell ref="I18:J19"/>
    <mergeCell ref="K18:L19"/>
    <mergeCell ref="M18:M19"/>
    <mergeCell ref="N161:N162"/>
    <mergeCell ref="AF161:AF162"/>
    <mergeCell ref="AG161:AG162"/>
    <mergeCell ref="N163:N164"/>
    <mergeCell ref="AH207:AI208"/>
    <mergeCell ref="AH209:AI210"/>
    <mergeCell ref="AH211:AI212"/>
    <mergeCell ref="AH213:AI214"/>
    <mergeCell ref="AH215:AI216"/>
    <mergeCell ref="AH217:AI218"/>
    <mergeCell ref="AH195:AI196"/>
    <mergeCell ref="AH197:AI198"/>
    <mergeCell ref="AH199:AI200"/>
    <mergeCell ref="AH201:AI202"/>
    <mergeCell ref="AH203:AI204"/>
    <mergeCell ref="AH205:AI206"/>
    <mergeCell ref="AH183:AI184"/>
    <mergeCell ref="AH185:AI186"/>
    <mergeCell ref="AH187:AI188"/>
    <mergeCell ref="AH189:AI190"/>
    <mergeCell ref="AH191:AI192"/>
    <mergeCell ref="AH193:AI194"/>
    <mergeCell ref="AH171:AI172"/>
    <mergeCell ref="AH173:AI174"/>
    <mergeCell ref="AH175:AI176"/>
    <mergeCell ref="AH177:AI178"/>
    <mergeCell ref="AH179:AI180"/>
    <mergeCell ref="AH181:AI182"/>
    <mergeCell ref="AH159:AI160"/>
    <mergeCell ref="AH161:AI162"/>
    <mergeCell ref="AH163:AI164"/>
    <mergeCell ref="AH165:AI166"/>
    <mergeCell ref="AH167:AI168"/>
    <mergeCell ref="AH169:AI170"/>
    <mergeCell ref="AH241:AI241"/>
    <mergeCell ref="AH242:AI242"/>
    <mergeCell ref="AH142:AI142"/>
    <mergeCell ref="AH143:AI144"/>
    <mergeCell ref="AH145:AI146"/>
    <mergeCell ref="AH147:AI148"/>
    <mergeCell ref="AH151:AI152"/>
    <mergeCell ref="AH153:AI154"/>
    <mergeCell ref="AH155:AI156"/>
    <mergeCell ref="AH157:AI158"/>
    <mergeCell ref="C20:H22"/>
    <mergeCell ref="AH107:AI108"/>
    <mergeCell ref="AH109:AI111"/>
    <mergeCell ref="AC107:AD108"/>
    <mergeCell ref="AC109:AD111"/>
    <mergeCell ref="M20:M22"/>
    <mergeCell ref="Q71:Q72"/>
    <mergeCell ref="Q77:Q78"/>
    <mergeCell ref="P73:P74"/>
    <mergeCell ref="Q73:Q74"/>
    <mergeCell ref="C23:H25"/>
    <mergeCell ref="B23:B25"/>
    <mergeCell ref="C26:H28"/>
    <mergeCell ref="B26:B28"/>
    <mergeCell ref="AH89:AI90"/>
    <mergeCell ref="AC89:AD90"/>
    <mergeCell ref="AE23:AE25"/>
    <mergeCell ref="AE26:AE28"/>
    <mergeCell ref="P79:P80"/>
    <mergeCell ref="Q79:Q80"/>
    <mergeCell ref="AH83:AI84"/>
    <mergeCell ref="AH85:AI86"/>
    <mergeCell ref="AH87:AI88"/>
    <mergeCell ref="AC77:AD78"/>
    <mergeCell ref="AC87:AD88"/>
    <mergeCell ref="M32:M34"/>
    <mergeCell ref="AH71:AI72"/>
    <mergeCell ref="P81:P82"/>
    <mergeCell ref="P65:P66"/>
    <mergeCell ref="Q65:Q66"/>
    <mergeCell ref="AH38:AI40"/>
    <mergeCell ref="AH61:AI62"/>
    <mergeCell ref="AH63:AI64"/>
    <mergeCell ref="AH65:AI66"/>
    <mergeCell ref="AH67:AI68"/>
    <mergeCell ref="C29:H31"/>
    <mergeCell ref="P67:P68"/>
    <mergeCell ref="Q67:Q68"/>
    <mergeCell ref="Q29:Q31"/>
    <mergeCell ref="S32:S34"/>
    <mergeCell ref="AH53:AI55"/>
    <mergeCell ref="AH73:AI74"/>
    <mergeCell ref="AH75:AI76"/>
    <mergeCell ref="AH77:AI78"/>
    <mergeCell ref="AH79:AI80"/>
    <mergeCell ref="AH81:AI82"/>
    <mergeCell ref="AH56:AI58"/>
    <mergeCell ref="AH16:AI17"/>
    <mergeCell ref="AH18:AI19"/>
    <mergeCell ref="AH69:AI70"/>
    <mergeCell ref="AH20:AI22"/>
    <mergeCell ref="AH23:AI25"/>
    <mergeCell ref="AH26:AI28"/>
    <mergeCell ref="AH29:AI31"/>
    <mergeCell ref="AH32:AI34"/>
    <mergeCell ref="AH35:AI37"/>
    <mergeCell ref="AH47:AI49"/>
    <mergeCell ref="AH5:AI5"/>
    <mergeCell ref="AH6:AI7"/>
    <mergeCell ref="AH8:AI9"/>
    <mergeCell ref="AH10:AI11"/>
    <mergeCell ref="AH12:AI13"/>
    <mergeCell ref="AH14:AI15"/>
    <mergeCell ref="AG89:AG90"/>
    <mergeCell ref="AG107:AG108"/>
    <mergeCell ref="AG109:AG111"/>
    <mergeCell ref="AG91:AG92"/>
    <mergeCell ref="AH91:AI92"/>
    <mergeCell ref="AG93:AG94"/>
    <mergeCell ref="AH93:AI94"/>
    <mergeCell ref="AH105:AI106"/>
    <mergeCell ref="AG95:AG96"/>
    <mergeCell ref="AH95:AI96"/>
    <mergeCell ref="AG77:AG78"/>
    <mergeCell ref="AG79:AG80"/>
    <mergeCell ref="AG81:AG82"/>
    <mergeCell ref="AG83:AG84"/>
    <mergeCell ref="AG85:AG86"/>
    <mergeCell ref="AG87:AG88"/>
    <mergeCell ref="I61:J62"/>
    <mergeCell ref="K61:L62"/>
    <mergeCell ref="M61:M62"/>
    <mergeCell ref="AG73:AG74"/>
    <mergeCell ref="AG75:AG76"/>
    <mergeCell ref="AC73:AD74"/>
    <mergeCell ref="AC75:AD76"/>
    <mergeCell ref="AC61:AD62"/>
    <mergeCell ref="AE71:AE72"/>
    <mergeCell ref="P75:P76"/>
    <mergeCell ref="AG71:AG72"/>
    <mergeCell ref="AC69:AD70"/>
    <mergeCell ref="AC71:AD72"/>
    <mergeCell ref="AC63:AD64"/>
    <mergeCell ref="AE69:AE70"/>
    <mergeCell ref="AE65:AE66"/>
    <mergeCell ref="AE67:AE68"/>
    <mergeCell ref="AG65:AG66"/>
    <mergeCell ref="AG67:AG68"/>
    <mergeCell ref="AF67:AF68"/>
    <mergeCell ref="B143:B144"/>
    <mergeCell ref="C143:H144"/>
    <mergeCell ref="I143:J144"/>
    <mergeCell ref="K143:L144"/>
    <mergeCell ref="M143:M144"/>
    <mergeCell ref="B65:B66"/>
    <mergeCell ref="K65:L66"/>
    <mergeCell ref="B124:B125"/>
    <mergeCell ref="C124:H125"/>
    <mergeCell ref="I124:J125"/>
    <mergeCell ref="B67:B68"/>
    <mergeCell ref="C67:H68"/>
    <mergeCell ref="I67:J68"/>
    <mergeCell ref="K67:L68"/>
    <mergeCell ref="M67:M68"/>
    <mergeCell ref="B63:B64"/>
    <mergeCell ref="I63:J64"/>
    <mergeCell ref="K63:L64"/>
    <mergeCell ref="M63:M64"/>
    <mergeCell ref="C145:H146"/>
    <mergeCell ref="C147:H148"/>
    <mergeCell ref="AG23:AG25"/>
    <mergeCell ref="AG26:AG28"/>
    <mergeCell ref="AG29:AG31"/>
    <mergeCell ref="AG32:AG34"/>
    <mergeCell ref="AG35:AG37"/>
    <mergeCell ref="I65:J66"/>
    <mergeCell ref="M65:M66"/>
    <mergeCell ref="AG61:AG62"/>
    <mergeCell ref="AF143:AF144"/>
    <mergeCell ref="C151:H152"/>
    <mergeCell ref="C153:H154"/>
    <mergeCell ref="AG6:AG7"/>
    <mergeCell ref="AG8:AG9"/>
    <mergeCell ref="AG10:AG11"/>
    <mergeCell ref="AG12:AG13"/>
    <mergeCell ref="AG14:AG15"/>
    <mergeCell ref="AG18:AG19"/>
    <mergeCell ref="AG20:AG22"/>
    <mergeCell ref="AF93:AF94"/>
    <mergeCell ref="AF95:AF96"/>
    <mergeCell ref="AG16:AG17"/>
    <mergeCell ref="AF89:AF90"/>
    <mergeCell ref="AF107:AF108"/>
    <mergeCell ref="AF109:AF111"/>
    <mergeCell ref="AG38:AG40"/>
    <mergeCell ref="AG63:AG64"/>
    <mergeCell ref="AF61:AF62"/>
    <mergeCell ref="AG69:AG70"/>
    <mergeCell ref="I145:J146"/>
    <mergeCell ref="K145:L146"/>
    <mergeCell ref="M145:M146"/>
    <mergeCell ref="B107:B108"/>
    <mergeCell ref="N89:N90"/>
    <mergeCell ref="B81:B82"/>
    <mergeCell ref="I81:J82"/>
    <mergeCell ref="K81:L82"/>
    <mergeCell ref="M81:M82"/>
    <mergeCell ref="N143:N144"/>
    <mergeCell ref="M151:M152"/>
    <mergeCell ref="M149:M150"/>
    <mergeCell ref="B149:B150"/>
    <mergeCell ref="I149:J150"/>
    <mergeCell ref="AF79:AF80"/>
    <mergeCell ref="AF81:AF82"/>
    <mergeCell ref="AF83:AF84"/>
    <mergeCell ref="AC81:AD82"/>
    <mergeCell ref="AC83:AD84"/>
    <mergeCell ref="AE81:AE82"/>
    <mergeCell ref="B155:B156"/>
    <mergeCell ref="I155:J156"/>
    <mergeCell ref="K155:L156"/>
    <mergeCell ref="M155:M156"/>
    <mergeCell ref="C155:H156"/>
    <mergeCell ref="I147:J148"/>
    <mergeCell ref="K147:L148"/>
    <mergeCell ref="M147:M148"/>
    <mergeCell ref="B151:B152"/>
    <mergeCell ref="I151:J152"/>
    <mergeCell ref="B173:B174"/>
    <mergeCell ref="I173:J174"/>
    <mergeCell ref="K173:L174"/>
    <mergeCell ref="M173:M174"/>
    <mergeCell ref="B157:B158"/>
    <mergeCell ref="I157:J158"/>
    <mergeCell ref="K157:L158"/>
    <mergeCell ref="M157:M158"/>
    <mergeCell ref="C173:H174"/>
    <mergeCell ref="K159:L160"/>
    <mergeCell ref="B167:B168"/>
    <mergeCell ref="I167:J168"/>
    <mergeCell ref="K167:L168"/>
    <mergeCell ref="M167:M168"/>
    <mergeCell ref="B163:B164"/>
    <mergeCell ref="K163:L164"/>
    <mergeCell ref="M163:M164"/>
    <mergeCell ref="M165:M166"/>
    <mergeCell ref="C163:H164"/>
    <mergeCell ref="C165:H166"/>
    <mergeCell ref="M71:M72"/>
    <mergeCell ref="B73:B74"/>
    <mergeCell ref="C73:H74"/>
    <mergeCell ref="I73:J74"/>
    <mergeCell ref="M73:M74"/>
    <mergeCell ref="B71:B72"/>
    <mergeCell ref="B75:B76"/>
    <mergeCell ref="C75:H76"/>
    <mergeCell ref="I75:J76"/>
    <mergeCell ref="K75:L76"/>
    <mergeCell ref="M75:M76"/>
    <mergeCell ref="B79:B80"/>
    <mergeCell ref="M79:M80"/>
    <mergeCell ref="B77:B78"/>
    <mergeCell ref="C77:H78"/>
    <mergeCell ref="I77:J78"/>
    <mergeCell ref="C69:H70"/>
    <mergeCell ref="I69:J70"/>
    <mergeCell ref="K69:L70"/>
    <mergeCell ref="M69:M70"/>
    <mergeCell ref="C79:H80"/>
    <mergeCell ref="I79:J80"/>
    <mergeCell ref="K79:L80"/>
    <mergeCell ref="C71:H72"/>
    <mergeCell ref="I71:J72"/>
    <mergeCell ref="K71:L72"/>
    <mergeCell ref="AF69:AF70"/>
    <mergeCell ref="AF71:AF72"/>
    <mergeCell ref="AF73:AF74"/>
    <mergeCell ref="AA67:AB68"/>
    <mergeCell ref="AA69:AB70"/>
    <mergeCell ref="AA71:AB72"/>
    <mergeCell ref="K77:L78"/>
    <mergeCell ref="M77:M78"/>
    <mergeCell ref="R75:R76"/>
    <mergeCell ref="R77:R78"/>
    <mergeCell ref="Q75:Q76"/>
    <mergeCell ref="I181:J182"/>
    <mergeCell ref="K181:L182"/>
    <mergeCell ref="M181:M182"/>
    <mergeCell ref="N87:N88"/>
    <mergeCell ref="I161:J162"/>
    <mergeCell ref="K165:L166"/>
    <mergeCell ref="I183:J184"/>
    <mergeCell ref="N109:N111"/>
    <mergeCell ref="C107:H108"/>
    <mergeCell ref="K161:L162"/>
    <mergeCell ref="M161:M162"/>
    <mergeCell ref="I153:J154"/>
    <mergeCell ref="K153:L154"/>
    <mergeCell ref="M153:M154"/>
    <mergeCell ref="K151:L152"/>
    <mergeCell ref="I185:J186"/>
    <mergeCell ref="K185:L186"/>
    <mergeCell ref="M185:M186"/>
    <mergeCell ref="B187:B188"/>
    <mergeCell ref="K187:L188"/>
    <mergeCell ref="C183:H184"/>
    <mergeCell ref="I187:J188"/>
    <mergeCell ref="M193:M194"/>
    <mergeCell ref="B197:B198"/>
    <mergeCell ref="B189:B190"/>
    <mergeCell ref="C189:H190"/>
    <mergeCell ref="I189:J190"/>
    <mergeCell ref="K189:L190"/>
    <mergeCell ref="M189:M190"/>
    <mergeCell ref="M191:M192"/>
    <mergeCell ref="C191:H192"/>
    <mergeCell ref="I191:J192"/>
    <mergeCell ref="B195:B196"/>
    <mergeCell ref="C195:H196"/>
    <mergeCell ref="I195:J196"/>
    <mergeCell ref="K195:L196"/>
    <mergeCell ref="B193:B194"/>
    <mergeCell ref="I193:J194"/>
    <mergeCell ref="B199:B200"/>
    <mergeCell ref="C199:H200"/>
    <mergeCell ref="I199:J200"/>
    <mergeCell ref="K199:L200"/>
    <mergeCell ref="M199:M200"/>
    <mergeCell ref="I197:J198"/>
    <mergeCell ref="K197:L198"/>
    <mergeCell ref="M197:M198"/>
    <mergeCell ref="Y183:Z184"/>
    <mergeCell ref="AA183:AB184"/>
    <mergeCell ref="K193:L194"/>
    <mergeCell ref="AF63:AF64"/>
    <mergeCell ref="AF65:AF66"/>
    <mergeCell ref="AF77:AF78"/>
    <mergeCell ref="P77:P78"/>
    <mergeCell ref="M187:M188"/>
    <mergeCell ref="AF75:AF76"/>
    <mergeCell ref="K191:L192"/>
    <mergeCell ref="AF18:AF19"/>
    <mergeCell ref="AF20:AF22"/>
    <mergeCell ref="AF23:AF25"/>
    <mergeCell ref="AF26:AF28"/>
    <mergeCell ref="AF29:AF31"/>
    <mergeCell ref="AF35:AF37"/>
    <mergeCell ref="N38:N40"/>
    <mergeCell ref="AF38:AF40"/>
    <mergeCell ref="P20:P22"/>
    <mergeCell ref="Q20:Q22"/>
    <mergeCell ref="P18:P19"/>
    <mergeCell ref="AF6:AF7"/>
    <mergeCell ref="AF8:AF9"/>
    <mergeCell ref="AF10:AF11"/>
    <mergeCell ref="AF12:AF13"/>
    <mergeCell ref="AF14:AF15"/>
    <mergeCell ref="N18:N19"/>
    <mergeCell ref="AF16:AF17"/>
    <mergeCell ref="Y18:Z19"/>
    <mergeCell ref="AC6:AD7"/>
    <mergeCell ref="AC8:AD9"/>
    <mergeCell ref="AF32:AF34"/>
    <mergeCell ref="N20:N22"/>
    <mergeCell ref="N23:N25"/>
    <mergeCell ref="N26:N28"/>
    <mergeCell ref="N29:N31"/>
    <mergeCell ref="Y235:Z236"/>
    <mergeCell ref="AA235:AB236"/>
    <mergeCell ref="Y237:Z238"/>
    <mergeCell ref="AA237:AB238"/>
    <mergeCell ref="Y229:Z230"/>
    <mergeCell ref="AA229:AB230"/>
    <mergeCell ref="Y231:Z232"/>
    <mergeCell ref="AA231:AB232"/>
    <mergeCell ref="Y233:Z234"/>
    <mergeCell ref="AA233:AB234"/>
    <mergeCell ref="N6:N7"/>
    <mergeCell ref="N8:N9"/>
    <mergeCell ref="N10:N11"/>
    <mergeCell ref="N12:N13"/>
    <mergeCell ref="N14:N15"/>
    <mergeCell ref="N16:N17"/>
    <mergeCell ref="C32:H34"/>
    <mergeCell ref="Y225:Z226"/>
    <mergeCell ref="AA225:AB226"/>
    <mergeCell ref="Y227:Z228"/>
    <mergeCell ref="AA227:AB228"/>
    <mergeCell ref="N85:N86"/>
    <mergeCell ref="N32:N34"/>
    <mergeCell ref="N35:N37"/>
    <mergeCell ref="C35:H37"/>
    <mergeCell ref="Y219:Z220"/>
    <mergeCell ref="AA219:AB220"/>
    <mergeCell ref="Y221:Z222"/>
    <mergeCell ref="AA221:AB222"/>
    <mergeCell ref="AA217:AB218"/>
    <mergeCell ref="C38:H40"/>
    <mergeCell ref="K35:L37"/>
    <mergeCell ref="N107:N108"/>
    <mergeCell ref="M38:M40"/>
    <mergeCell ref="AA195:AB196"/>
    <mergeCell ref="Y197:Z198"/>
    <mergeCell ref="Y223:Z224"/>
    <mergeCell ref="AA223:AB224"/>
    <mergeCell ref="N79:N80"/>
    <mergeCell ref="N81:N82"/>
    <mergeCell ref="N83:N84"/>
    <mergeCell ref="Y213:Z214"/>
    <mergeCell ref="AA213:AB214"/>
    <mergeCell ref="Y215:Z216"/>
    <mergeCell ref="AA215:AB216"/>
    <mergeCell ref="Y217:Z218"/>
    <mergeCell ref="B32:B34"/>
    <mergeCell ref="B35:B37"/>
    <mergeCell ref="B38:B40"/>
    <mergeCell ref="I20:J22"/>
    <mergeCell ref="K20:L22"/>
    <mergeCell ref="I23:J25"/>
    <mergeCell ref="K23:L25"/>
    <mergeCell ref="I32:J34"/>
    <mergeCell ref="K32:L34"/>
    <mergeCell ref="I35:J37"/>
    <mergeCell ref="M23:M25"/>
    <mergeCell ref="I26:J28"/>
    <mergeCell ref="K26:L28"/>
    <mergeCell ref="M26:M28"/>
    <mergeCell ref="I29:J31"/>
    <mergeCell ref="K29:L31"/>
    <mergeCell ref="M29:M31"/>
    <mergeCell ref="AA197:AB198"/>
    <mergeCell ref="Y199:Z200"/>
    <mergeCell ref="AA199:AB200"/>
    <mergeCell ref="Y195:Z196"/>
    <mergeCell ref="Y211:Z212"/>
    <mergeCell ref="AA211:AB212"/>
    <mergeCell ref="Y201:Z202"/>
    <mergeCell ref="AA201:AB202"/>
    <mergeCell ref="Y203:Z204"/>
    <mergeCell ref="AA203:AB204"/>
    <mergeCell ref="AA189:AB190"/>
    <mergeCell ref="Y191:Z192"/>
    <mergeCell ref="AA191:AB192"/>
    <mergeCell ref="Y193:Z194"/>
    <mergeCell ref="AA193:AB194"/>
    <mergeCell ref="Y185:Z186"/>
    <mergeCell ref="AA185:AB186"/>
    <mergeCell ref="Y187:Z188"/>
    <mergeCell ref="AA187:AB188"/>
    <mergeCell ref="Y177:Z178"/>
    <mergeCell ref="AA177:AB178"/>
    <mergeCell ref="Y179:Z180"/>
    <mergeCell ref="AA179:AB180"/>
    <mergeCell ref="Y181:Z182"/>
    <mergeCell ref="AA181:AB182"/>
    <mergeCell ref="Y171:Z172"/>
    <mergeCell ref="AA171:AB172"/>
    <mergeCell ref="Y173:Z174"/>
    <mergeCell ref="AA173:AB174"/>
    <mergeCell ref="Y175:Z176"/>
    <mergeCell ref="AA175:AB176"/>
    <mergeCell ref="Y169:Z170"/>
    <mergeCell ref="AA169:AB170"/>
    <mergeCell ref="N61:N62"/>
    <mergeCell ref="N75:N76"/>
    <mergeCell ref="N77:N78"/>
    <mergeCell ref="Y161:Z162"/>
    <mergeCell ref="AA109:AB111"/>
    <mergeCell ref="P109:P111"/>
    <mergeCell ref="Q109:Q111"/>
    <mergeCell ref="AA161:AB162"/>
    <mergeCell ref="Y163:Z164"/>
    <mergeCell ref="AA163:AB164"/>
    <mergeCell ref="C61:H62"/>
    <mergeCell ref="Y165:Z166"/>
    <mergeCell ref="AA165:AB166"/>
    <mergeCell ref="C63:H64"/>
    <mergeCell ref="S109:S111"/>
    <mergeCell ref="Y71:Z72"/>
    <mergeCell ref="P71:P72"/>
    <mergeCell ref="Y155:Z156"/>
    <mergeCell ref="Y157:Z158"/>
    <mergeCell ref="AA157:AB158"/>
    <mergeCell ref="Y159:Z160"/>
    <mergeCell ref="AA159:AB160"/>
    <mergeCell ref="N63:N64"/>
    <mergeCell ref="N71:N72"/>
    <mergeCell ref="N73:N74"/>
    <mergeCell ref="Y147:Z148"/>
    <mergeCell ref="AA147:AB148"/>
    <mergeCell ref="T153:T154"/>
    <mergeCell ref="U149:V150"/>
    <mergeCell ref="AA143:AB144"/>
    <mergeCell ref="Y145:Z146"/>
    <mergeCell ref="AA145:AB146"/>
    <mergeCell ref="AA151:AB152"/>
    <mergeCell ref="AA155:AB156"/>
    <mergeCell ref="U145:V146"/>
    <mergeCell ref="AA242:AB242"/>
    <mergeCell ref="C65:H66"/>
    <mergeCell ref="N65:N66"/>
    <mergeCell ref="N67:N68"/>
    <mergeCell ref="N69:N70"/>
    <mergeCell ref="K73:L74"/>
    <mergeCell ref="Y153:Z154"/>
    <mergeCell ref="P143:P144"/>
    <mergeCell ref="AA153:AB154"/>
    <mergeCell ref="Q143:Q144"/>
    <mergeCell ref="Y38:Z40"/>
    <mergeCell ref="AA107:AB108"/>
    <mergeCell ref="AA73:AB74"/>
    <mergeCell ref="AA75:AB76"/>
    <mergeCell ref="AA77:AB78"/>
    <mergeCell ref="Y85:Z86"/>
    <mergeCell ref="AA38:AB40"/>
    <mergeCell ref="AA79:AB80"/>
    <mergeCell ref="AA81:AB82"/>
    <mergeCell ref="AA83:AB84"/>
    <mergeCell ref="AA85:AB86"/>
    <mergeCell ref="AA23:AB25"/>
    <mergeCell ref="AA26:AB28"/>
    <mergeCell ref="AA29:AB31"/>
    <mergeCell ref="AA32:AB34"/>
    <mergeCell ref="AA35:AB37"/>
    <mergeCell ref="AA61:AB62"/>
    <mergeCell ref="AA63:AB64"/>
    <mergeCell ref="AA65:AB66"/>
    <mergeCell ref="Y35:Z37"/>
    <mergeCell ref="AA5:AB5"/>
    <mergeCell ref="AA6:AB7"/>
    <mergeCell ref="AA8:AB9"/>
    <mergeCell ref="AA10:AB11"/>
    <mergeCell ref="AA12:AB13"/>
    <mergeCell ref="AA14:AB15"/>
    <mergeCell ref="AA16:AB17"/>
    <mergeCell ref="AA18:AB19"/>
    <mergeCell ref="AA20:AB22"/>
    <mergeCell ref="Y20:Z22"/>
    <mergeCell ref="Y23:Z25"/>
    <mergeCell ref="Y26:Z28"/>
    <mergeCell ref="Y16:Z17"/>
    <mergeCell ref="Y29:Z31"/>
    <mergeCell ref="Y32:Z34"/>
    <mergeCell ref="K124:L125"/>
    <mergeCell ref="M124:M125"/>
    <mergeCell ref="N124:N125"/>
    <mergeCell ref="O124:O125"/>
    <mergeCell ref="P124:P125"/>
    <mergeCell ref="S118:S119"/>
    <mergeCell ref="S120:S121"/>
    <mergeCell ref="T118:T119"/>
    <mergeCell ref="U118:V119"/>
    <mergeCell ref="W77:X78"/>
    <mergeCell ref="AE124:AE125"/>
    <mergeCell ref="AF124:AF125"/>
    <mergeCell ref="AG124:AG125"/>
    <mergeCell ref="T120:T121"/>
    <mergeCell ref="U120:V121"/>
    <mergeCell ref="W120:X121"/>
    <mergeCell ref="Y120:Z121"/>
    <mergeCell ref="AH124:AI125"/>
    <mergeCell ref="Y109:Z111"/>
    <mergeCell ref="M237:M238"/>
    <mergeCell ref="Y149:Z150"/>
    <mergeCell ref="Q124:Q125"/>
    <mergeCell ref="R124:R125"/>
    <mergeCell ref="S124:S125"/>
    <mergeCell ref="AH118:AI119"/>
    <mergeCell ref="Q120:Q121"/>
    <mergeCell ref="R120:R121"/>
    <mergeCell ref="C81:H82"/>
    <mergeCell ref="K169:L170"/>
    <mergeCell ref="M169:M170"/>
    <mergeCell ref="K175:L176"/>
    <mergeCell ref="M175:M176"/>
    <mergeCell ref="B122:B123"/>
    <mergeCell ref="C122:H123"/>
    <mergeCell ref="I122:J123"/>
    <mergeCell ref="K122:L123"/>
    <mergeCell ref="M122:M123"/>
    <mergeCell ref="AG239:AG240"/>
    <mergeCell ref="AH239:AI240"/>
    <mergeCell ref="N122:N123"/>
    <mergeCell ref="O122:O123"/>
    <mergeCell ref="P122:P123"/>
    <mergeCell ref="Q122:Q123"/>
    <mergeCell ref="R122:R123"/>
    <mergeCell ref="S122:S123"/>
    <mergeCell ref="T122:T123"/>
    <mergeCell ref="U122:V123"/>
    <mergeCell ref="B201:B202"/>
    <mergeCell ref="B191:B192"/>
    <mergeCell ref="B183:B184"/>
    <mergeCell ref="B181:B182"/>
    <mergeCell ref="B179:B180"/>
    <mergeCell ref="AH120:AI121"/>
    <mergeCell ref="I177:J178"/>
    <mergeCell ref="K177:L178"/>
    <mergeCell ref="M177:M178"/>
    <mergeCell ref="I179:J180"/>
    <mergeCell ref="B175:B176"/>
    <mergeCell ref="C161:H162"/>
    <mergeCell ref="C179:H180"/>
    <mergeCell ref="B171:B172"/>
    <mergeCell ref="C171:H172"/>
    <mergeCell ref="C197:H198"/>
    <mergeCell ref="B177:B178"/>
    <mergeCell ref="C187:H188"/>
    <mergeCell ref="B185:B186"/>
    <mergeCell ref="C185:H186"/>
    <mergeCell ref="AA120:AB121"/>
    <mergeCell ref="AE120:AE121"/>
    <mergeCell ref="C85:H86"/>
    <mergeCell ref="B161:B162"/>
    <mergeCell ref="B153:B154"/>
    <mergeCell ref="C141:M141"/>
    <mergeCell ref="C142:H142"/>
    <mergeCell ref="I142:J142"/>
    <mergeCell ref="B89:B90"/>
    <mergeCell ref="C157:H158"/>
    <mergeCell ref="B159:B160"/>
    <mergeCell ref="B147:B148"/>
    <mergeCell ref="AE118:AE119"/>
    <mergeCell ref="AF118:AF119"/>
    <mergeCell ref="AG118:AG119"/>
    <mergeCell ref="M120:M121"/>
    <mergeCell ref="N120:N121"/>
    <mergeCell ref="O120:O121"/>
    <mergeCell ref="P120:P121"/>
    <mergeCell ref="AF120:AF121"/>
    <mergeCell ref="AG120:AG121"/>
    <mergeCell ref="I159:J160"/>
    <mergeCell ref="B145:B146"/>
    <mergeCell ref="C159:H160"/>
    <mergeCell ref="AA124:AB125"/>
    <mergeCell ref="T124:T125"/>
    <mergeCell ref="B120:B121"/>
    <mergeCell ref="K120:L121"/>
    <mergeCell ref="W151:X152"/>
    <mergeCell ref="U143:V144"/>
    <mergeCell ref="C89:H90"/>
    <mergeCell ref="Y142:Z142"/>
    <mergeCell ref="AA142:AB142"/>
    <mergeCell ref="T151:T152"/>
    <mergeCell ref="AA149:AB150"/>
    <mergeCell ref="N118:N119"/>
    <mergeCell ref="Y151:Z152"/>
    <mergeCell ref="AA118:AB119"/>
    <mergeCell ref="C120:H121"/>
    <mergeCell ref="I120:J121"/>
    <mergeCell ref="R97:R98"/>
    <mergeCell ref="S97:S98"/>
    <mergeCell ref="B165:B166"/>
    <mergeCell ref="Y118:Z119"/>
    <mergeCell ref="U124:V125"/>
    <mergeCell ref="W124:X125"/>
    <mergeCell ref="Y124:Z125"/>
    <mergeCell ref="Y143:Z144"/>
    <mergeCell ref="B118:B119"/>
    <mergeCell ref="C118:H119"/>
    <mergeCell ref="Q81:Q82"/>
    <mergeCell ref="Y83:Z84"/>
    <mergeCell ref="I91:J92"/>
    <mergeCell ref="I107:J108"/>
    <mergeCell ref="Q118:Q119"/>
    <mergeCell ref="R118:R119"/>
    <mergeCell ref="W107:X108"/>
    <mergeCell ref="W109:X111"/>
    <mergeCell ref="R114:R115"/>
    <mergeCell ref="W118:X119"/>
    <mergeCell ref="AE122:AE123"/>
    <mergeCell ref="AF122:AF123"/>
    <mergeCell ref="W79:X80"/>
    <mergeCell ref="W81:X82"/>
    <mergeCell ref="Y89:Z90"/>
    <mergeCell ref="O118:O119"/>
    <mergeCell ref="P118:P119"/>
    <mergeCell ref="Y87:Z88"/>
    <mergeCell ref="Q87:Q88"/>
    <mergeCell ref="Q83:Q84"/>
    <mergeCell ref="B83:B84"/>
    <mergeCell ref="B85:B86"/>
    <mergeCell ref="B87:B88"/>
    <mergeCell ref="Y73:Z74"/>
    <mergeCell ref="Y75:Z76"/>
    <mergeCell ref="Y77:Z78"/>
    <mergeCell ref="I83:J84"/>
    <mergeCell ref="Y79:Z80"/>
    <mergeCell ref="Y81:Z82"/>
    <mergeCell ref="K83:L84"/>
    <mergeCell ref="Y61:Z62"/>
    <mergeCell ref="Y63:Z64"/>
    <mergeCell ref="Y65:Z66"/>
    <mergeCell ref="Y67:Z68"/>
    <mergeCell ref="Y69:Z70"/>
    <mergeCell ref="W67:X68"/>
    <mergeCell ref="W69:X70"/>
    <mergeCell ref="G251:H251"/>
    <mergeCell ref="J247:K247"/>
    <mergeCell ref="J248:K248"/>
    <mergeCell ref="J246:K246"/>
    <mergeCell ref="C237:H238"/>
    <mergeCell ref="C83:H84"/>
    <mergeCell ref="C167:H168"/>
    <mergeCell ref="C149:H150"/>
    <mergeCell ref="C109:H111"/>
    <mergeCell ref="C87:H88"/>
    <mergeCell ref="Y5:Z5"/>
    <mergeCell ref="Y6:Z7"/>
    <mergeCell ref="Y8:Z9"/>
    <mergeCell ref="Y10:Z11"/>
    <mergeCell ref="Y12:Z13"/>
    <mergeCell ref="Y14:Z15"/>
    <mergeCell ref="B203:B204"/>
    <mergeCell ref="F249:G249"/>
    <mergeCell ref="H249:I249"/>
    <mergeCell ref="J249:K249"/>
    <mergeCell ref="B205:B206"/>
    <mergeCell ref="B207:B208"/>
    <mergeCell ref="B209:B210"/>
    <mergeCell ref="K237:L238"/>
    <mergeCell ref="B211:B212"/>
    <mergeCell ref="B213:B214"/>
    <mergeCell ref="C203:H204"/>
    <mergeCell ref="C205:H206"/>
    <mergeCell ref="W38:X40"/>
    <mergeCell ref="W61:X62"/>
    <mergeCell ref="W63:X64"/>
    <mergeCell ref="W65:X66"/>
    <mergeCell ref="M183:M184"/>
    <mergeCell ref="M203:M204"/>
    <mergeCell ref="K205:L206"/>
    <mergeCell ref="K179:L180"/>
    <mergeCell ref="B215:B216"/>
    <mergeCell ref="C215:H216"/>
    <mergeCell ref="B217:B218"/>
    <mergeCell ref="B219:B220"/>
    <mergeCell ref="B221:B222"/>
    <mergeCell ref="C217:H218"/>
    <mergeCell ref="C219:H220"/>
    <mergeCell ref="C221:H222"/>
    <mergeCell ref="C233:H234"/>
    <mergeCell ref="C248:E248"/>
    <mergeCell ref="H246:I246"/>
    <mergeCell ref="H247:I247"/>
    <mergeCell ref="H248:I248"/>
    <mergeCell ref="B237:B238"/>
    <mergeCell ref="C246:E246"/>
    <mergeCell ref="F246:G246"/>
    <mergeCell ref="F248:G248"/>
    <mergeCell ref="I237:J238"/>
    <mergeCell ref="B227:B228"/>
    <mergeCell ref="C223:H224"/>
    <mergeCell ref="C225:H226"/>
    <mergeCell ref="C227:H228"/>
    <mergeCell ref="B229:B230"/>
    <mergeCell ref="C247:E247"/>
    <mergeCell ref="B223:B224"/>
    <mergeCell ref="C235:H236"/>
    <mergeCell ref="B231:B232"/>
    <mergeCell ref="B233:B234"/>
    <mergeCell ref="C207:H208"/>
    <mergeCell ref="C209:H210"/>
    <mergeCell ref="C211:H212"/>
    <mergeCell ref="C213:H214"/>
    <mergeCell ref="B169:B170"/>
    <mergeCell ref="C169:H170"/>
    <mergeCell ref="C177:H178"/>
    <mergeCell ref="C201:H202"/>
    <mergeCell ref="C193:H194"/>
    <mergeCell ref="C181:H182"/>
    <mergeCell ref="C229:H230"/>
    <mergeCell ref="C231:H232"/>
    <mergeCell ref="B235:B236"/>
    <mergeCell ref="B225:B226"/>
    <mergeCell ref="K183:L184"/>
    <mergeCell ref="I203:J204"/>
    <mergeCell ref="K203:L204"/>
    <mergeCell ref="I209:J210"/>
    <mergeCell ref="K209:L210"/>
    <mergeCell ref="I205:J206"/>
    <mergeCell ref="I171:J172"/>
    <mergeCell ref="K142:L142"/>
    <mergeCell ref="I118:J119"/>
    <mergeCell ref="K118:L119"/>
    <mergeCell ref="M118:M119"/>
    <mergeCell ref="K171:L172"/>
    <mergeCell ref="M171:M172"/>
    <mergeCell ref="M159:M160"/>
    <mergeCell ref="I163:J164"/>
    <mergeCell ref="I165:J166"/>
    <mergeCell ref="M207:M208"/>
    <mergeCell ref="M209:M210"/>
    <mergeCell ref="I211:J212"/>
    <mergeCell ref="K211:L212"/>
    <mergeCell ref="M211:M212"/>
    <mergeCell ref="M179:M180"/>
    <mergeCell ref="I201:J202"/>
    <mergeCell ref="K201:L202"/>
    <mergeCell ref="M201:M202"/>
    <mergeCell ref="M195:M196"/>
    <mergeCell ref="I169:J170"/>
    <mergeCell ref="M205:M206"/>
    <mergeCell ref="I213:J214"/>
    <mergeCell ref="K213:L214"/>
    <mergeCell ref="M213:M214"/>
    <mergeCell ref="I215:J216"/>
    <mergeCell ref="K215:L216"/>
    <mergeCell ref="M215:M216"/>
    <mergeCell ref="I207:J208"/>
    <mergeCell ref="K207:L208"/>
    <mergeCell ref="I217:J218"/>
    <mergeCell ref="K217:L218"/>
    <mergeCell ref="M217:M218"/>
    <mergeCell ref="I219:J220"/>
    <mergeCell ref="K219:L220"/>
    <mergeCell ref="M219:M220"/>
    <mergeCell ref="I221:J222"/>
    <mergeCell ref="K221:L222"/>
    <mergeCell ref="M221:M222"/>
    <mergeCell ref="I223:J224"/>
    <mergeCell ref="K223:L224"/>
    <mergeCell ref="M223:M224"/>
    <mergeCell ref="I225:J226"/>
    <mergeCell ref="K225:L226"/>
    <mergeCell ref="M225:M226"/>
    <mergeCell ref="I227:J228"/>
    <mergeCell ref="K227:L228"/>
    <mergeCell ref="M227:M228"/>
    <mergeCell ref="I229:J230"/>
    <mergeCell ref="K229:L230"/>
    <mergeCell ref="M229:M230"/>
    <mergeCell ref="I231:J232"/>
    <mergeCell ref="K231:L232"/>
    <mergeCell ref="M231:M232"/>
    <mergeCell ref="I233:J234"/>
    <mergeCell ref="K233:L234"/>
    <mergeCell ref="M233:M234"/>
    <mergeCell ref="I235:J236"/>
    <mergeCell ref="K235:L236"/>
    <mergeCell ref="M235:M236"/>
    <mergeCell ref="AG116:AG117"/>
    <mergeCell ref="AH116:AI117"/>
    <mergeCell ref="AG122:AG123"/>
    <mergeCell ref="AH122:AI123"/>
    <mergeCell ref="K85:L86"/>
    <mergeCell ref="M85:M86"/>
    <mergeCell ref="K107:L108"/>
    <mergeCell ref="M107:M108"/>
    <mergeCell ref="Y107:Z108"/>
    <mergeCell ref="AE91:AE92"/>
    <mergeCell ref="M83:M84"/>
    <mergeCell ref="I87:J88"/>
    <mergeCell ref="K87:L88"/>
    <mergeCell ref="M87:M88"/>
    <mergeCell ref="I89:J90"/>
    <mergeCell ref="K89:L90"/>
    <mergeCell ref="M89:M90"/>
    <mergeCell ref="I85:J86"/>
    <mergeCell ref="B109:B111"/>
    <mergeCell ref="AE116:AE117"/>
    <mergeCell ref="AF116:AF117"/>
    <mergeCell ref="I109:J111"/>
    <mergeCell ref="K109:L111"/>
    <mergeCell ref="M109:M111"/>
    <mergeCell ref="T114:T115"/>
    <mergeCell ref="U114:V115"/>
    <mergeCell ref="B114:B115"/>
    <mergeCell ref="C114:H115"/>
    <mergeCell ref="B29:B31"/>
    <mergeCell ref="B69:B70"/>
    <mergeCell ref="B61:B62"/>
    <mergeCell ref="B20:B22"/>
    <mergeCell ref="B1:M1"/>
    <mergeCell ref="B2:M2"/>
    <mergeCell ref="B3:M3"/>
    <mergeCell ref="M35:M37"/>
    <mergeCell ref="I38:J40"/>
    <mergeCell ref="K38:L40"/>
    <mergeCell ref="K241:L241"/>
    <mergeCell ref="K242:L242"/>
    <mergeCell ref="F247:G247"/>
    <mergeCell ref="C241:H241"/>
    <mergeCell ref="C242:H242"/>
    <mergeCell ref="I241:J241"/>
    <mergeCell ref="I242:J242"/>
    <mergeCell ref="C175:H176"/>
    <mergeCell ref="I175:J176"/>
    <mergeCell ref="N231:N232"/>
    <mergeCell ref="AF231:AF232"/>
    <mergeCell ref="AG231:AG232"/>
    <mergeCell ref="AC175:AD176"/>
    <mergeCell ref="AC177:AD178"/>
    <mergeCell ref="AC179:AD180"/>
    <mergeCell ref="AC181:AD182"/>
    <mergeCell ref="AC185:AD186"/>
    <mergeCell ref="N233:N234"/>
    <mergeCell ref="AF233:AF234"/>
    <mergeCell ref="AG233:AG234"/>
    <mergeCell ref="P231:P232"/>
    <mergeCell ref="Q231:Q232"/>
    <mergeCell ref="T231:T232"/>
    <mergeCell ref="S233:S234"/>
    <mergeCell ref="W233:X234"/>
    <mergeCell ref="U231:V232"/>
    <mergeCell ref="U233:V234"/>
    <mergeCell ref="N235:N236"/>
    <mergeCell ref="AF235:AF236"/>
    <mergeCell ref="AG235:AG236"/>
    <mergeCell ref="N237:N238"/>
    <mergeCell ref="AF237:AF238"/>
    <mergeCell ref="AG237:AG238"/>
    <mergeCell ref="W235:X236"/>
    <mergeCell ref="W237:X238"/>
    <mergeCell ref="U235:V236"/>
    <mergeCell ref="U237:V238"/>
    <mergeCell ref="AC153:AD154"/>
    <mergeCell ref="AC18:AD19"/>
    <mergeCell ref="AC20:AD22"/>
    <mergeCell ref="AC23:AD25"/>
    <mergeCell ref="AC26:AD28"/>
    <mergeCell ref="AC29:AD31"/>
    <mergeCell ref="AC32:AD34"/>
    <mergeCell ref="AC120:AD121"/>
    <mergeCell ref="AC134:AD135"/>
    <mergeCell ref="AC124:AD125"/>
    <mergeCell ref="AC159:AD160"/>
    <mergeCell ref="AC161:AD162"/>
    <mergeCell ref="AC163:AD164"/>
    <mergeCell ref="AC165:AD166"/>
    <mergeCell ref="AC167:AD168"/>
    <mergeCell ref="AC142:AD142"/>
    <mergeCell ref="AC143:AD144"/>
    <mergeCell ref="AC145:AD146"/>
    <mergeCell ref="AC147:AD148"/>
    <mergeCell ref="AC151:AD152"/>
    <mergeCell ref="AC229:AD230"/>
    <mergeCell ref="AC235:AD236"/>
    <mergeCell ref="AC237:AD238"/>
    <mergeCell ref="AC199:AD200"/>
    <mergeCell ref="AC201:AD202"/>
    <mergeCell ref="AC203:AD204"/>
    <mergeCell ref="AC205:AD206"/>
    <mergeCell ref="AC209:AD210"/>
    <mergeCell ref="AC207:AD208"/>
    <mergeCell ref="AC10:AD11"/>
    <mergeCell ref="AC12:AD13"/>
    <mergeCell ref="AC35:AD37"/>
    <mergeCell ref="AC38:AD40"/>
    <mergeCell ref="AC65:AD66"/>
    <mergeCell ref="AC118:AD119"/>
    <mergeCell ref="AC67:AD68"/>
    <mergeCell ref="AC93:AD94"/>
    <mergeCell ref="AC95:AD96"/>
    <mergeCell ref="AC91:AD92"/>
    <mergeCell ref="AC183:AD184"/>
    <mergeCell ref="AE6:AE7"/>
    <mergeCell ref="AE8:AE9"/>
    <mergeCell ref="AE10:AE11"/>
    <mergeCell ref="AE12:AE13"/>
    <mergeCell ref="AE14:AE15"/>
    <mergeCell ref="AE16:AE17"/>
    <mergeCell ref="AE79:AE80"/>
    <mergeCell ref="AE18:AE19"/>
    <mergeCell ref="AE20:AE22"/>
    <mergeCell ref="AE29:AE31"/>
    <mergeCell ref="AE32:AE34"/>
    <mergeCell ref="AE35:AE37"/>
    <mergeCell ref="AE38:AE40"/>
    <mergeCell ref="U116:V117"/>
    <mergeCell ref="W116:X117"/>
    <mergeCell ref="Y116:Z117"/>
    <mergeCell ref="AA116:AB117"/>
    <mergeCell ref="AC116:AD117"/>
    <mergeCell ref="AE61:AE62"/>
    <mergeCell ref="AE63:AE64"/>
    <mergeCell ref="AE73:AE74"/>
    <mergeCell ref="AE75:AE76"/>
    <mergeCell ref="AE77:AE78"/>
    <mergeCell ref="BN101:BN102"/>
    <mergeCell ref="BO101:BO102"/>
    <mergeCell ref="AE83:AE84"/>
    <mergeCell ref="AE85:AE86"/>
    <mergeCell ref="AE87:AE88"/>
    <mergeCell ref="AE89:AE90"/>
    <mergeCell ref="AF91:AF92"/>
    <mergeCell ref="AF85:AF86"/>
    <mergeCell ref="AF87:AF88"/>
    <mergeCell ref="N116:N117"/>
    <mergeCell ref="O116:O117"/>
    <mergeCell ref="P116:P117"/>
    <mergeCell ref="Q116:Q117"/>
    <mergeCell ref="R116:R117"/>
    <mergeCell ref="S116:S117"/>
    <mergeCell ref="W85:X86"/>
    <mergeCell ref="AE143:AE144"/>
    <mergeCell ref="B116:B117"/>
    <mergeCell ref="C116:H117"/>
    <mergeCell ref="I116:J117"/>
    <mergeCell ref="K116:L117"/>
    <mergeCell ref="M116:M117"/>
    <mergeCell ref="W122:X123"/>
    <mergeCell ref="Y122:Z123"/>
    <mergeCell ref="AA122:AB123"/>
    <mergeCell ref="AC122:AD123"/>
    <mergeCell ref="AE177:AE178"/>
    <mergeCell ref="AE179:AE180"/>
    <mergeCell ref="AE181:AE182"/>
    <mergeCell ref="AE145:AE146"/>
    <mergeCell ref="AE147:AE148"/>
    <mergeCell ref="AE151:AE152"/>
    <mergeCell ref="AE153:AE154"/>
    <mergeCell ref="AE155:AE156"/>
    <mergeCell ref="AE157:AE158"/>
    <mergeCell ref="AE231:AE232"/>
    <mergeCell ref="AE233:AE234"/>
    <mergeCell ref="AE235:AE236"/>
    <mergeCell ref="AE183:AE184"/>
    <mergeCell ref="AE185:AE186"/>
    <mergeCell ref="AE199:AE200"/>
    <mergeCell ref="AE201:AE202"/>
    <mergeCell ref="AE203:AE204"/>
    <mergeCell ref="AE205:AE206"/>
    <mergeCell ref="AE193:AE194"/>
    <mergeCell ref="W16:X17"/>
    <mergeCell ref="W18:X19"/>
    <mergeCell ref="W20:X22"/>
    <mergeCell ref="AE209:AE210"/>
    <mergeCell ref="AE227:AE228"/>
    <mergeCell ref="AE229:AE230"/>
    <mergeCell ref="AE197:AE198"/>
    <mergeCell ref="AE159:AE160"/>
    <mergeCell ref="AE149:AE150"/>
    <mergeCell ref="AE175:AE176"/>
    <mergeCell ref="W5:X5"/>
    <mergeCell ref="W6:X7"/>
    <mergeCell ref="W8:X9"/>
    <mergeCell ref="W10:X11"/>
    <mergeCell ref="W12:X13"/>
    <mergeCell ref="W14:X15"/>
    <mergeCell ref="W23:X25"/>
    <mergeCell ref="W26:X28"/>
    <mergeCell ref="W29:X31"/>
    <mergeCell ref="W32:X34"/>
    <mergeCell ref="W35:X37"/>
    <mergeCell ref="W83:X84"/>
    <mergeCell ref="W44:X46"/>
    <mergeCell ref="W71:X72"/>
    <mergeCell ref="W73:X74"/>
    <mergeCell ref="W75:X76"/>
    <mergeCell ref="S107:S108"/>
    <mergeCell ref="R107:R108"/>
    <mergeCell ref="R109:R111"/>
    <mergeCell ref="R105:R106"/>
    <mergeCell ref="AF97:AF98"/>
    <mergeCell ref="AG97:AG98"/>
    <mergeCell ref="U109:V111"/>
    <mergeCell ref="T109:T111"/>
    <mergeCell ref="AA105:AB106"/>
    <mergeCell ref="AC105:AD106"/>
    <mergeCell ref="AH97:AI98"/>
    <mergeCell ref="AF99:AF100"/>
    <mergeCell ref="AE107:AE108"/>
    <mergeCell ref="AE109:AE111"/>
    <mergeCell ref="AG99:AG100"/>
    <mergeCell ref="AH99:AI100"/>
    <mergeCell ref="AF105:AF106"/>
    <mergeCell ref="AG105:AG106"/>
    <mergeCell ref="AE105:AE106"/>
    <mergeCell ref="AF103:AF104"/>
    <mergeCell ref="I114:J115"/>
    <mergeCell ref="K114:L115"/>
    <mergeCell ref="M114:M115"/>
    <mergeCell ref="N114:N115"/>
    <mergeCell ref="O114:O115"/>
    <mergeCell ref="P114:P115"/>
    <mergeCell ref="Q114:Q115"/>
    <mergeCell ref="W114:X115"/>
    <mergeCell ref="Y114:Z115"/>
    <mergeCell ref="AA114:AB115"/>
    <mergeCell ref="AC114:AD115"/>
    <mergeCell ref="W242:X242"/>
    <mergeCell ref="W142:X142"/>
    <mergeCell ref="W143:X144"/>
    <mergeCell ref="W145:X146"/>
    <mergeCell ref="W147:X148"/>
    <mergeCell ref="W241:X241"/>
    <mergeCell ref="W153:X154"/>
    <mergeCell ref="W155:X156"/>
    <mergeCell ref="W157:X158"/>
    <mergeCell ref="W159:X160"/>
    <mergeCell ref="W149:X150"/>
    <mergeCell ref="W169:X170"/>
    <mergeCell ref="W171:X172"/>
    <mergeCell ref="W173:X174"/>
    <mergeCell ref="W163:X164"/>
    <mergeCell ref="W175:X176"/>
    <mergeCell ref="W177:X178"/>
    <mergeCell ref="W179:X180"/>
    <mergeCell ref="W187:X188"/>
    <mergeCell ref="W189:X190"/>
    <mergeCell ref="W191:X192"/>
    <mergeCell ref="W193:X194"/>
    <mergeCell ref="W195:X196"/>
    <mergeCell ref="W197:X198"/>
    <mergeCell ref="W203:X204"/>
    <mergeCell ref="W205:X206"/>
    <mergeCell ref="W207:X208"/>
    <mergeCell ref="W209:X210"/>
    <mergeCell ref="W211:X212"/>
    <mergeCell ref="W213:X214"/>
    <mergeCell ref="W215:X216"/>
    <mergeCell ref="W217:X218"/>
    <mergeCell ref="W219:X220"/>
    <mergeCell ref="W221:X222"/>
    <mergeCell ref="W223:X224"/>
    <mergeCell ref="W225:X226"/>
    <mergeCell ref="W227:X228"/>
    <mergeCell ref="W229:X230"/>
    <mergeCell ref="W231:X232"/>
    <mergeCell ref="U5:V5"/>
    <mergeCell ref="U6:V7"/>
    <mergeCell ref="U8:V9"/>
    <mergeCell ref="U10:V11"/>
    <mergeCell ref="U12:V13"/>
    <mergeCell ref="U14:V15"/>
    <mergeCell ref="U16:V17"/>
    <mergeCell ref="U18:V19"/>
    <mergeCell ref="U20:V22"/>
    <mergeCell ref="U23:V25"/>
    <mergeCell ref="U26:V28"/>
    <mergeCell ref="U29:V31"/>
    <mergeCell ref="U32:V34"/>
    <mergeCell ref="U35:V37"/>
    <mergeCell ref="U38:V40"/>
    <mergeCell ref="U61:V62"/>
    <mergeCell ref="U63:V64"/>
    <mergeCell ref="U65:V66"/>
    <mergeCell ref="U67:V68"/>
    <mergeCell ref="U69:V70"/>
    <mergeCell ref="U71:V72"/>
    <mergeCell ref="U73:V74"/>
    <mergeCell ref="U75:V76"/>
    <mergeCell ref="U77:V78"/>
    <mergeCell ref="P107:P108"/>
    <mergeCell ref="Q107:Q108"/>
    <mergeCell ref="T97:T98"/>
    <mergeCell ref="O112:O113"/>
    <mergeCell ref="P112:P113"/>
    <mergeCell ref="U79:V80"/>
    <mergeCell ref="U81:V82"/>
    <mergeCell ref="U83:V84"/>
    <mergeCell ref="U85:V86"/>
    <mergeCell ref="U107:V108"/>
    <mergeCell ref="T116:T117"/>
    <mergeCell ref="W112:X113"/>
    <mergeCell ref="Y112:Z113"/>
    <mergeCell ref="AA112:AB113"/>
    <mergeCell ref="U147:V148"/>
    <mergeCell ref="U142:V142"/>
    <mergeCell ref="W134:X135"/>
    <mergeCell ref="T143:T144"/>
    <mergeCell ref="U126:V127"/>
    <mergeCell ref="W126:X127"/>
    <mergeCell ref="S114:S115"/>
    <mergeCell ref="U151:V152"/>
    <mergeCell ref="U153:V154"/>
    <mergeCell ref="U155:V156"/>
    <mergeCell ref="U157:V158"/>
    <mergeCell ref="U171:V172"/>
    <mergeCell ref="U161:V162"/>
    <mergeCell ref="U163:V164"/>
    <mergeCell ref="U165:V166"/>
    <mergeCell ref="U159:V160"/>
    <mergeCell ref="U169:V170"/>
    <mergeCell ref="U173:V174"/>
    <mergeCell ref="U175:V176"/>
    <mergeCell ref="U177:V178"/>
    <mergeCell ref="U179:V180"/>
    <mergeCell ref="U181:V182"/>
    <mergeCell ref="U211:V212"/>
    <mergeCell ref="U199:V200"/>
    <mergeCell ref="U201:V202"/>
    <mergeCell ref="U213:V214"/>
    <mergeCell ref="U215:V216"/>
    <mergeCell ref="U217:V218"/>
    <mergeCell ref="U219:V220"/>
    <mergeCell ref="U221:V222"/>
    <mergeCell ref="O227:O228"/>
    <mergeCell ref="U223:V224"/>
    <mergeCell ref="U225:V226"/>
    <mergeCell ref="S225:S226"/>
    <mergeCell ref="O225:O226"/>
    <mergeCell ref="R225:R226"/>
    <mergeCell ref="T223:T224"/>
    <mergeCell ref="P221:P222"/>
    <mergeCell ref="S217:S218"/>
    <mergeCell ref="O229:O230"/>
    <mergeCell ref="O231:O232"/>
    <mergeCell ref="O233:O234"/>
    <mergeCell ref="O235:O236"/>
    <mergeCell ref="O237:O238"/>
    <mergeCell ref="O217:O218"/>
    <mergeCell ref="O219:O220"/>
    <mergeCell ref="O221:O222"/>
    <mergeCell ref="O223:O224"/>
    <mergeCell ref="O207:O208"/>
    <mergeCell ref="O209:O210"/>
    <mergeCell ref="O211:O212"/>
    <mergeCell ref="O213:O214"/>
    <mergeCell ref="O215:O216"/>
    <mergeCell ref="AC79:AD80"/>
    <mergeCell ref="U203:V204"/>
    <mergeCell ref="U205:V206"/>
    <mergeCell ref="U207:V208"/>
    <mergeCell ref="U209:V210"/>
    <mergeCell ref="O203:O204"/>
    <mergeCell ref="O205:O206"/>
    <mergeCell ref="AC85:AD86"/>
    <mergeCell ref="U187:V188"/>
    <mergeCell ref="U189:V190"/>
    <mergeCell ref="U191:V192"/>
    <mergeCell ref="U193:V194"/>
    <mergeCell ref="U195:V196"/>
    <mergeCell ref="U197:V198"/>
    <mergeCell ref="O189:O190"/>
    <mergeCell ref="O191:O192"/>
    <mergeCell ref="O193:O194"/>
    <mergeCell ref="O195:O196"/>
    <mergeCell ref="O197:O198"/>
    <mergeCell ref="O199:O200"/>
    <mergeCell ref="O177:O178"/>
    <mergeCell ref="O179:O180"/>
    <mergeCell ref="O181:O182"/>
    <mergeCell ref="O183:O184"/>
    <mergeCell ref="O185:O186"/>
    <mergeCell ref="O187:O188"/>
    <mergeCell ref="O165:O166"/>
    <mergeCell ref="O167:O168"/>
    <mergeCell ref="O169:O170"/>
    <mergeCell ref="O171:O172"/>
    <mergeCell ref="O173:O174"/>
    <mergeCell ref="O175:O176"/>
    <mergeCell ref="O155:O156"/>
    <mergeCell ref="O157:O158"/>
    <mergeCell ref="O159:O160"/>
    <mergeCell ref="O149:O150"/>
    <mergeCell ref="O161:O162"/>
    <mergeCell ref="O163:O164"/>
    <mergeCell ref="O143:O144"/>
    <mergeCell ref="O145:O146"/>
    <mergeCell ref="O147:O148"/>
    <mergeCell ref="O151:O152"/>
    <mergeCell ref="O153:O154"/>
    <mergeCell ref="O134:O135"/>
    <mergeCell ref="O136:O137"/>
    <mergeCell ref="AG112:AG113"/>
    <mergeCell ref="AH112:AI113"/>
    <mergeCell ref="O87:O88"/>
    <mergeCell ref="O89:O90"/>
    <mergeCell ref="O107:O108"/>
    <mergeCell ref="O109:O111"/>
    <mergeCell ref="AE112:AE113"/>
    <mergeCell ref="AF112:AF113"/>
    <mergeCell ref="U87:V88"/>
    <mergeCell ref="U89:V90"/>
    <mergeCell ref="O73:O74"/>
    <mergeCell ref="O75:O76"/>
    <mergeCell ref="O77:O78"/>
    <mergeCell ref="O79:O80"/>
    <mergeCell ref="O81:O82"/>
    <mergeCell ref="O83:O84"/>
    <mergeCell ref="O85:O86"/>
    <mergeCell ref="AC217:AD218"/>
    <mergeCell ref="AC219:AD220"/>
    <mergeCell ref="AC221:AD222"/>
    <mergeCell ref="T195:T196"/>
    <mergeCell ref="T193:T194"/>
    <mergeCell ref="T191:T192"/>
    <mergeCell ref="T189:T190"/>
    <mergeCell ref="AC112:AD113"/>
    <mergeCell ref="T187:T188"/>
    <mergeCell ref="O38:O40"/>
    <mergeCell ref="O61:O62"/>
    <mergeCell ref="O63:O64"/>
    <mergeCell ref="O65:O66"/>
    <mergeCell ref="O67:O68"/>
    <mergeCell ref="O69:O70"/>
    <mergeCell ref="O44:O46"/>
    <mergeCell ref="O50:O52"/>
    <mergeCell ref="O56:O58"/>
    <mergeCell ref="O59:O60"/>
    <mergeCell ref="O71:O72"/>
    <mergeCell ref="AC223:AD224"/>
    <mergeCell ref="AC225:AD226"/>
    <mergeCell ref="AC227:AD228"/>
    <mergeCell ref="AC231:AD232"/>
    <mergeCell ref="AC233:AD234"/>
    <mergeCell ref="T203:T204"/>
    <mergeCell ref="T201:T202"/>
    <mergeCell ref="T199:T200"/>
    <mergeCell ref="T197:T198"/>
    <mergeCell ref="O23:O25"/>
    <mergeCell ref="O26:O28"/>
    <mergeCell ref="O29:O31"/>
    <mergeCell ref="O32:O34"/>
    <mergeCell ref="O35:O37"/>
    <mergeCell ref="AA243:AB243"/>
    <mergeCell ref="AA140:AB140"/>
    <mergeCell ref="T213:T214"/>
    <mergeCell ref="T211:T212"/>
    <mergeCell ref="T209:T210"/>
    <mergeCell ref="O6:O7"/>
    <mergeCell ref="O8:O9"/>
    <mergeCell ref="O10:O11"/>
    <mergeCell ref="O12:O13"/>
    <mergeCell ref="O14:O15"/>
    <mergeCell ref="O16:O17"/>
    <mergeCell ref="O18:O19"/>
    <mergeCell ref="O20:O22"/>
    <mergeCell ref="T237:T238"/>
    <mergeCell ref="T235:T236"/>
    <mergeCell ref="T233:T234"/>
    <mergeCell ref="T229:T230"/>
    <mergeCell ref="T227:T228"/>
    <mergeCell ref="T225:T226"/>
    <mergeCell ref="T217:T218"/>
    <mergeCell ref="T215:T216"/>
    <mergeCell ref="T163:T164"/>
    <mergeCell ref="T161:T162"/>
    <mergeCell ref="T157:T158"/>
    <mergeCell ref="T159:T160"/>
    <mergeCell ref="T185:T186"/>
    <mergeCell ref="T183:T184"/>
    <mergeCell ref="T181:T182"/>
    <mergeCell ref="T175:T176"/>
    <mergeCell ref="T173:T174"/>
    <mergeCell ref="T171:T172"/>
    <mergeCell ref="T107:T108"/>
    <mergeCell ref="T91:T92"/>
    <mergeCell ref="U112:V113"/>
    <mergeCell ref="U91:V92"/>
    <mergeCell ref="U105:V106"/>
    <mergeCell ref="U93:V94"/>
    <mergeCell ref="U97:V98"/>
    <mergeCell ref="U101:V102"/>
    <mergeCell ref="T101:T102"/>
    <mergeCell ref="T83:T84"/>
    <mergeCell ref="T81:T82"/>
    <mergeCell ref="T71:T72"/>
    <mergeCell ref="T73:T74"/>
    <mergeCell ref="T75:T76"/>
    <mergeCell ref="T77:T78"/>
    <mergeCell ref="T79:T80"/>
    <mergeCell ref="T69:T70"/>
    <mergeCell ref="T67:T68"/>
    <mergeCell ref="T65:T66"/>
    <mergeCell ref="T26:T28"/>
    <mergeCell ref="T23:T25"/>
    <mergeCell ref="T20:T22"/>
    <mergeCell ref="T61:T62"/>
    <mergeCell ref="T63:T64"/>
    <mergeCell ref="T38:T40"/>
    <mergeCell ref="T29:T31"/>
    <mergeCell ref="T18:T19"/>
    <mergeCell ref="T16:T17"/>
    <mergeCell ref="T14:T15"/>
    <mergeCell ref="T12:T13"/>
    <mergeCell ref="T10:T11"/>
    <mergeCell ref="T8:T9"/>
    <mergeCell ref="T6:T7"/>
    <mergeCell ref="S6:S7"/>
    <mergeCell ref="S8:S9"/>
    <mergeCell ref="S10:S11"/>
    <mergeCell ref="S12:S13"/>
    <mergeCell ref="S14:S15"/>
    <mergeCell ref="S16:S17"/>
    <mergeCell ref="S18:S19"/>
    <mergeCell ref="S20:S22"/>
    <mergeCell ref="S23:S25"/>
    <mergeCell ref="S26:S28"/>
    <mergeCell ref="S29:S31"/>
    <mergeCell ref="S38:S40"/>
    <mergeCell ref="S61:S62"/>
    <mergeCell ref="S63:S64"/>
    <mergeCell ref="S65:S66"/>
    <mergeCell ref="S67:S68"/>
    <mergeCell ref="S69:S70"/>
    <mergeCell ref="S41:S43"/>
    <mergeCell ref="S47:S49"/>
    <mergeCell ref="S53:S55"/>
    <mergeCell ref="S59:S60"/>
    <mergeCell ref="S91:S92"/>
    <mergeCell ref="S71:S72"/>
    <mergeCell ref="S73:S74"/>
    <mergeCell ref="S75:S76"/>
    <mergeCell ref="S77:S78"/>
    <mergeCell ref="S79:S80"/>
    <mergeCell ref="S81:S82"/>
    <mergeCell ref="S83:S84"/>
    <mergeCell ref="S85:S86"/>
    <mergeCell ref="S87:S88"/>
    <mergeCell ref="Q112:Q113"/>
    <mergeCell ref="R112:R113"/>
    <mergeCell ref="S112:S113"/>
    <mergeCell ref="T112:T113"/>
    <mergeCell ref="AH227:AI228"/>
    <mergeCell ref="AH225:AI226"/>
    <mergeCell ref="AH223:AI224"/>
    <mergeCell ref="AH149:AI150"/>
    <mergeCell ref="S143:S144"/>
    <mergeCell ref="S145:S146"/>
    <mergeCell ref="B112:B113"/>
    <mergeCell ref="C112:H113"/>
    <mergeCell ref="I112:J113"/>
    <mergeCell ref="K112:L113"/>
    <mergeCell ref="M112:M113"/>
    <mergeCell ref="N112:N113"/>
    <mergeCell ref="S147:S148"/>
    <mergeCell ref="S151:S152"/>
    <mergeCell ref="S157:S158"/>
    <mergeCell ref="S149:S150"/>
    <mergeCell ref="S161:S162"/>
    <mergeCell ref="S163:S164"/>
    <mergeCell ref="S165:S166"/>
    <mergeCell ref="S167:S168"/>
    <mergeCell ref="S159:S160"/>
    <mergeCell ref="S169:S170"/>
    <mergeCell ref="S191:S192"/>
    <mergeCell ref="S193:S194"/>
    <mergeCell ref="S171:S172"/>
    <mergeCell ref="S173:S174"/>
    <mergeCell ref="S175:S176"/>
    <mergeCell ref="S177:S178"/>
    <mergeCell ref="S179:S180"/>
    <mergeCell ref="S181:S182"/>
    <mergeCell ref="S195:S196"/>
    <mergeCell ref="S197:S198"/>
    <mergeCell ref="S199:S200"/>
    <mergeCell ref="S201:S202"/>
    <mergeCell ref="S203:S204"/>
    <mergeCell ref="S207:S208"/>
    <mergeCell ref="R6:R7"/>
    <mergeCell ref="R8:R9"/>
    <mergeCell ref="R10:R11"/>
    <mergeCell ref="R12:R13"/>
    <mergeCell ref="R14:R15"/>
    <mergeCell ref="R29:R31"/>
    <mergeCell ref="R38:R40"/>
    <mergeCell ref="R61:R62"/>
    <mergeCell ref="S209:S210"/>
    <mergeCell ref="S183:S184"/>
    <mergeCell ref="S185:S186"/>
    <mergeCell ref="S187:S188"/>
    <mergeCell ref="S189:S190"/>
    <mergeCell ref="R16:R17"/>
    <mergeCell ref="R18:R19"/>
    <mergeCell ref="R20:R22"/>
    <mergeCell ref="R23:R25"/>
    <mergeCell ref="R26:R28"/>
    <mergeCell ref="R63:R64"/>
    <mergeCell ref="R65:R66"/>
    <mergeCell ref="R67:R68"/>
    <mergeCell ref="R41:R43"/>
    <mergeCell ref="R47:R49"/>
    <mergeCell ref="R53:R55"/>
    <mergeCell ref="R59:R60"/>
    <mergeCell ref="R69:R70"/>
    <mergeCell ref="R71:R72"/>
    <mergeCell ref="R73:R74"/>
    <mergeCell ref="R79:R80"/>
    <mergeCell ref="R81:R82"/>
    <mergeCell ref="R83:R84"/>
    <mergeCell ref="T85:T86"/>
    <mergeCell ref="W91:X92"/>
    <mergeCell ref="Y91:Z92"/>
    <mergeCell ref="AA91:AB92"/>
    <mergeCell ref="W87:X88"/>
    <mergeCell ref="W89:X90"/>
    <mergeCell ref="AA87:AB88"/>
    <mergeCell ref="AA89:AB90"/>
    <mergeCell ref="T87:T88"/>
    <mergeCell ref="T89:T90"/>
    <mergeCell ref="AA239:AB240"/>
    <mergeCell ref="AC239:AD240"/>
    <mergeCell ref="AE239:AE240"/>
    <mergeCell ref="AF239:AF240"/>
    <mergeCell ref="S227:S228"/>
    <mergeCell ref="S229:S230"/>
    <mergeCell ref="S231:S232"/>
    <mergeCell ref="S235:S236"/>
    <mergeCell ref="S237:S238"/>
    <mergeCell ref="AE237:AE238"/>
    <mergeCell ref="T239:T240"/>
    <mergeCell ref="U239:V240"/>
    <mergeCell ref="W239:X240"/>
    <mergeCell ref="Y239:Z240"/>
    <mergeCell ref="T147:T148"/>
    <mergeCell ref="T145:T146"/>
    <mergeCell ref="U227:V228"/>
    <mergeCell ref="U229:V230"/>
    <mergeCell ref="T169:T170"/>
    <mergeCell ref="T167:T168"/>
    <mergeCell ref="R143:R144"/>
    <mergeCell ref="R145:R146"/>
    <mergeCell ref="P239:P240"/>
    <mergeCell ref="Q239:Q240"/>
    <mergeCell ref="R239:R240"/>
    <mergeCell ref="S239:S240"/>
    <mergeCell ref="S211:S212"/>
    <mergeCell ref="S213:S214"/>
    <mergeCell ref="S215:S216"/>
    <mergeCell ref="R147:R148"/>
    <mergeCell ref="R149:R150"/>
    <mergeCell ref="R157:R158"/>
    <mergeCell ref="R159:R160"/>
    <mergeCell ref="R161:R162"/>
    <mergeCell ref="R163:R164"/>
    <mergeCell ref="R155:R156"/>
    <mergeCell ref="R151:R152"/>
    <mergeCell ref="R169:R170"/>
    <mergeCell ref="R171:R172"/>
    <mergeCell ref="R173:R174"/>
    <mergeCell ref="R175:R176"/>
    <mergeCell ref="R177:R178"/>
    <mergeCell ref="R179:R180"/>
    <mergeCell ref="R181:R182"/>
    <mergeCell ref="R183:R184"/>
    <mergeCell ref="R185:R186"/>
    <mergeCell ref="R187:R188"/>
    <mergeCell ref="R189:R190"/>
    <mergeCell ref="R191:R192"/>
    <mergeCell ref="R193:R194"/>
    <mergeCell ref="R195:R196"/>
    <mergeCell ref="R197:R198"/>
    <mergeCell ref="R199:R200"/>
    <mergeCell ref="R201:R202"/>
    <mergeCell ref="R223:R224"/>
    <mergeCell ref="R203:R204"/>
    <mergeCell ref="R205:R206"/>
    <mergeCell ref="R207:R208"/>
    <mergeCell ref="R209:R210"/>
    <mergeCell ref="R211:R212"/>
    <mergeCell ref="R213:R214"/>
    <mergeCell ref="K149:L150"/>
    <mergeCell ref="U243:V243"/>
    <mergeCell ref="R227:R228"/>
    <mergeCell ref="R229:R230"/>
    <mergeCell ref="R231:R232"/>
    <mergeCell ref="R233:R234"/>
    <mergeCell ref="R235:R236"/>
    <mergeCell ref="R237:R238"/>
    <mergeCell ref="R215:R216"/>
    <mergeCell ref="R217:R218"/>
    <mergeCell ref="W243:X243"/>
    <mergeCell ref="Y243:Z243"/>
    <mergeCell ref="AC243:AD243"/>
    <mergeCell ref="U140:V140"/>
    <mergeCell ref="W140:X140"/>
    <mergeCell ref="Y140:Z140"/>
    <mergeCell ref="AC140:AD140"/>
    <mergeCell ref="AC187:AD188"/>
    <mergeCell ref="B134:B135"/>
    <mergeCell ref="C134:H135"/>
    <mergeCell ref="I134:J135"/>
    <mergeCell ref="K134:L135"/>
    <mergeCell ref="M134:M135"/>
    <mergeCell ref="N134:N135"/>
    <mergeCell ref="AE134:AE135"/>
    <mergeCell ref="AF134:AF135"/>
    <mergeCell ref="AG134:AG135"/>
    <mergeCell ref="P134:P135"/>
    <mergeCell ref="Q134:Q135"/>
    <mergeCell ref="R134:R135"/>
    <mergeCell ref="S134:S135"/>
    <mergeCell ref="T134:T135"/>
    <mergeCell ref="U134:V135"/>
    <mergeCell ref="AA134:AB135"/>
    <mergeCell ref="AH134:AI135"/>
    <mergeCell ref="B41:B43"/>
    <mergeCell ref="C41:H43"/>
    <mergeCell ref="I41:J43"/>
    <mergeCell ref="K41:L43"/>
    <mergeCell ref="M41:M43"/>
    <mergeCell ref="N41:N43"/>
    <mergeCell ref="O41:O43"/>
    <mergeCell ref="P41:P43"/>
    <mergeCell ref="Q41:Q43"/>
    <mergeCell ref="T41:T43"/>
    <mergeCell ref="U41:V43"/>
    <mergeCell ref="W41:X43"/>
    <mergeCell ref="Y41:Z43"/>
    <mergeCell ref="AA41:AB43"/>
    <mergeCell ref="AC41:AD43"/>
    <mergeCell ref="AE41:AE43"/>
    <mergeCell ref="AF41:AF43"/>
    <mergeCell ref="AG41:AG43"/>
    <mergeCell ref="AH41:AI43"/>
    <mergeCell ref="B44:B46"/>
    <mergeCell ref="C44:H46"/>
    <mergeCell ref="I44:J46"/>
    <mergeCell ref="K44:L46"/>
    <mergeCell ref="M44:M46"/>
    <mergeCell ref="N44:N46"/>
    <mergeCell ref="P44:P46"/>
    <mergeCell ref="Q44:Q46"/>
    <mergeCell ref="R44:R46"/>
    <mergeCell ref="S44:S46"/>
    <mergeCell ref="T44:T46"/>
    <mergeCell ref="U44:V46"/>
    <mergeCell ref="Y44:Z46"/>
    <mergeCell ref="AA44:AB46"/>
    <mergeCell ref="AC44:AD46"/>
    <mergeCell ref="AE44:AE46"/>
    <mergeCell ref="AF44:AF46"/>
    <mergeCell ref="AG44:AG46"/>
    <mergeCell ref="AH44:AI46"/>
    <mergeCell ref="B47:B49"/>
    <mergeCell ref="C47:H49"/>
    <mergeCell ref="I47:J49"/>
    <mergeCell ref="K47:L49"/>
    <mergeCell ref="M47:M49"/>
    <mergeCell ref="N47:N49"/>
    <mergeCell ref="O47:O49"/>
    <mergeCell ref="P47:P49"/>
    <mergeCell ref="Q47:Q49"/>
    <mergeCell ref="T47:T49"/>
    <mergeCell ref="U47:V49"/>
    <mergeCell ref="W47:X49"/>
    <mergeCell ref="Y47:Z49"/>
    <mergeCell ref="AA47:AB49"/>
    <mergeCell ref="AC47:AD49"/>
    <mergeCell ref="AE47:AE49"/>
    <mergeCell ref="AF47:AF49"/>
    <mergeCell ref="AG47:AG49"/>
    <mergeCell ref="B50:B52"/>
    <mergeCell ref="C50:H52"/>
    <mergeCell ref="I50:J52"/>
    <mergeCell ref="K50:L52"/>
    <mergeCell ref="M50:M52"/>
    <mergeCell ref="N50:N52"/>
    <mergeCell ref="P50:P52"/>
    <mergeCell ref="Q50:Q52"/>
    <mergeCell ref="R50:R52"/>
    <mergeCell ref="S50:S52"/>
    <mergeCell ref="T50:T52"/>
    <mergeCell ref="U50:V52"/>
    <mergeCell ref="W50:X52"/>
    <mergeCell ref="Y50:Z52"/>
    <mergeCell ref="AA50:AB52"/>
    <mergeCell ref="AC50:AD52"/>
    <mergeCell ref="AE50:AE52"/>
    <mergeCell ref="AF50:AF52"/>
    <mergeCell ref="AG50:AG52"/>
    <mergeCell ref="AH50:AI52"/>
    <mergeCell ref="B53:B55"/>
    <mergeCell ref="C53:H55"/>
    <mergeCell ref="I53:J55"/>
    <mergeCell ref="K53:L55"/>
    <mergeCell ref="M53:M55"/>
    <mergeCell ref="N53:N55"/>
    <mergeCell ref="O53:O55"/>
    <mergeCell ref="P53:P55"/>
    <mergeCell ref="Q53:Q55"/>
    <mergeCell ref="T53:T55"/>
    <mergeCell ref="U53:V55"/>
    <mergeCell ref="W53:X55"/>
    <mergeCell ref="Y53:Z55"/>
    <mergeCell ref="AA53:AB55"/>
    <mergeCell ref="AC53:AD55"/>
    <mergeCell ref="AE53:AE55"/>
    <mergeCell ref="AF53:AF55"/>
    <mergeCell ref="AG53:AG55"/>
    <mergeCell ref="B56:B58"/>
    <mergeCell ref="C56:H58"/>
    <mergeCell ref="I56:J58"/>
    <mergeCell ref="K56:L58"/>
    <mergeCell ref="M56:M58"/>
    <mergeCell ref="N56:N58"/>
    <mergeCell ref="P56:P58"/>
    <mergeCell ref="AE56:AE58"/>
    <mergeCell ref="AF56:AF58"/>
    <mergeCell ref="AG56:AG58"/>
    <mergeCell ref="Q56:Q58"/>
    <mergeCell ref="R56:R58"/>
    <mergeCell ref="S56:S58"/>
    <mergeCell ref="T56:T58"/>
    <mergeCell ref="U56:V58"/>
    <mergeCell ref="W56:X58"/>
    <mergeCell ref="S105:S106"/>
    <mergeCell ref="T105:T106"/>
    <mergeCell ref="Y56:Z58"/>
    <mergeCell ref="AA56:AB58"/>
    <mergeCell ref="AC56:AD58"/>
    <mergeCell ref="R85:R86"/>
    <mergeCell ref="R87:R88"/>
    <mergeCell ref="R89:R90"/>
    <mergeCell ref="Y105:Z106"/>
    <mergeCell ref="W105:X106"/>
    <mergeCell ref="B105:B106"/>
    <mergeCell ref="C105:H106"/>
    <mergeCell ref="I105:J106"/>
    <mergeCell ref="K105:L106"/>
    <mergeCell ref="M105:M106"/>
    <mergeCell ref="N105:N106"/>
    <mergeCell ref="O105:O106"/>
    <mergeCell ref="P105:P106"/>
    <mergeCell ref="Q105:Q106"/>
    <mergeCell ref="M91:M92"/>
    <mergeCell ref="N91:N92"/>
    <mergeCell ref="O91:O92"/>
    <mergeCell ref="P91:P92"/>
    <mergeCell ref="Q91:Q92"/>
    <mergeCell ref="O99:O100"/>
    <mergeCell ref="P99:P100"/>
    <mergeCell ref="R91:R92"/>
    <mergeCell ref="B93:B94"/>
    <mergeCell ref="C93:H94"/>
    <mergeCell ref="I93:J94"/>
    <mergeCell ref="K93:L94"/>
    <mergeCell ref="M93:M94"/>
    <mergeCell ref="N93:N94"/>
    <mergeCell ref="O93:O94"/>
    <mergeCell ref="P93:P94"/>
    <mergeCell ref="Q93:Q94"/>
    <mergeCell ref="R93:R94"/>
    <mergeCell ref="S93:S94"/>
    <mergeCell ref="T93:T94"/>
    <mergeCell ref="W93:X94"/>
    <mergeCell ref="Y93:Z94"/>
    <mergeCell ref="AA93:AB94"/>
    <mergeCell ref="AE93:AE94"/>
    <mergeCell ref="B95:B96"/>
    <mergeCell ref="C95:H96"/>
    <mergeCell ref="I95:J96"/>
    <mergeCell ref="K95:L96"/>
    <mergeCell ref="M95:M96"/>
    <mergeCell ref="N95:N96"/>
    <mergeCell ref="O95:O96"/>
    <mergeCell ref="P95:P96"/>
    <mergeCell ref="Q95:Q96"/>
    <mergeCell ref="R95:R96"/>
    <mergeCell ref="S95:S96"/>
    <mergeCell ref="U95:V96"/>
    <mergeCell ref="W95:X96"/>
    <mergeCell ref="Y95:Z96"/>
    <mergeCell ref="AA95:AB96"/>
    <mergeCell ref="T95:T96"/>
    <mergeCell ref="AE95:AE96"/>
    <mergeCell ref="O97:O98"/>
    <mergeCell ref="P97:P98"/>
    <mergeCell ref="Q97:Q98"/>
    <mergeCell ref="Y242:Z242"/>
    <mergeCell ref="U242:V242"/>
    <mergeCell ref="AA241:AB241"/>
    <mergeCell ref="Y241:Z241"/>
    <mergeCell ref="U241:V241"/>
    <mergeCell ref="Y134:Z135"/>
    <mergeCell ref="B97:B98"/>
    <mergeCell ref="C97:H98"/>
    <mergeCell ref="I97:J98"/>
    <mergeCell ref="K97:L98"/>
    <mergeCell ref="M97:M98"/>
    <mergeCell ref="N97:N98"/>
    <mergeCell ref="W97:X98"/>
    <mergeCell ref="Y97:Z98"/>
    <mergeCell ref="AA97:AB98"/>
    <mergeCell ref="AC97:AD98"/>
    <mergeCell ref="AE97:AE98"/>
    <mergeCell ref="B99:B100"/>
    <mergeCell ref="C99:H100"/>
    <mergeCell ref="I99:J100"/>
    <mergeCell ref="K99:L100"/>
    <mergeCell ref="M99:M100"/>
    <mergeCell ref="N99:N100"/>
    <mergeCell ref="Q99:Q100"/>
    <mergeCell ref="R99:R100"/>
    <mergeCell ref="S99:S100"/>
    <mergeCell ref="T99:T100"/>
    <mergeCell ref="U99:V100"/>
    <mergeCell ref="W99:X100"/>
    <mergeCell ref="Y99:Z100"/>
    <mergeCell ref="AA99:AB100"/>
    <mergeCell ref="AC99:AD100"/>
    <mergeCell ref="AE99:AE100"/>
    <mergeCell ref="AJ101:AJ102"/>
    <mergeCell ref="W101:X102"/>
    <mergeCell ref="Y101:Z102"/>
    <mergeCell ref="AA101:AB102"/>
    <mergeCell ref="AC101:AD102"/>
    <mergeCell ref="AK101:AP102"/>
    <mergeCell ref="AE101:AE102"/>
    <mergeCell ref="AF101:AF102"/>
    <mergeCell ref="AG101:AG102"/>
    <mergeCell ref="AH101:AI102"/>
    <mergeCell ref="AQ101:AR102"/>
    <mergeCell ref="AS101:AT102"/>
    <mergeCell ref="AU101:AU102"/>
    <mergeCell ref="AV101:AV102"/>
    <mergeCell ref="AW101:AW102"/>
    <mergeCell ref="AX101:AX102"/>
    <mergeCell ref="AY101:AY102"/>
    <mergeCell ref="AZ101:AZ102"/>
    <mergeCell ref="BA101:BA102"/>
    <mergeCell ref="BB101:BB102"/>
    <mergeCell ref="BC101:BD102"/>
    <mergeCell ref="BE101:BF102"/>
    <mergeCell ref="BG101:BH102"/>
    <mergeCell ref="R103:R104"/>
    <mergeCell ref="BI101:BJ102"/>
    <mergeCell ref="BK101:BL102"/>
    <mergeCell ref="BM101:BM102"/>
    <mergeCell ref="BP101:BQ102"/>
    <mergeCell ref="B101:B102"/>
    <mergeCell ref="C101:H102"/>
    <mergeCell ref="I101:J102"/>
    <mergeCell ref="K101:L102"/>
    <mergeCell ref="M101:M102"/>
    <mergeCell ref="O101:O102"/>
    <mergeCell ref="P101:P102"/>
    <mergeCell ref="Q101:Q102"/>
    <mergeCell ref="R101:R102"/>
    <mergeCell ref="S101:S102"/>
    <mergeCell ref="N101:N102"/>
    <mergeCell ref="S103:S104"/>
    <mergeCell ref="T103:T104"/>
    <mergeCell ref="B103:B104"/>
    <mergeCell ref="C103:H104"/>
    <mergeCell ref="I103:J104"/>
    <mergeCell ref="K103:L104"/>
    <mergeCell ref="M103:M104"/>
    <mergeCell ref="N103:N104"/>
    <mergeCell ref="P103:P104"/>
    <mergeCell ref="Q103:Q104"/>
    <mergeCell ref="N239:N240"/>
    <mergeCell ref="O239:O240"/>
    <mergeCell ref="AH114:AI115"/>
    <mergeCell ref="U103:V104"/>
    <mergeCell ref="W103:X104"/>
    <mergeCell ref="Y103:Z104"/>
    <mergeCell ref="AA103:AB104"/>
    <mergeCell ref="AC103:AD104"/>
    <mergeCell ref="AE103:AE104"/>
    <mergeCell ref="O103:O104"/>
    <mergeCell ref="AG114:AG115"/>
    <mergeCell ref="AF114:AF115"/>
    <mergeCell ref="AE114:AE115"/>
    <mergeCell ref="AG103:AG104"/>
    <mergeCell ref="AH103:AI104"/>
    <mergeCell ref="B239:B240"/>
    <mergeCell ref="C239:H240"/>
    <mergeCell ref="I239:J240"/>
    <mergeCell ref="K239:L240"/>
    <mergeCell ref="M239:M240"/>
    <mergeCell ref="C138:H139"/>
    <mergeCell ref="B138:B139"/>
    <mergeCell ref="P138:P139"/>
    <mergeCell ref="O138:O139"/>
    <mergeCell ref="N138:N139"/>
    <mergeCell ref="M138:M139"/>
    <mergeCell ref="K138:L139"/>
    <mergeCell ref="I138:J13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O27" sqref="O27"/>
    </sheetView>
  </sheetViews>
  <sheetFormatPr defaultColWidth="11.421875" defaultRowHeight="15"/>
  <sheetData>
    <row r="2" spans="1:10" ht="15">
      <c r="A2" s="708" t="s">
        <v>0</v>
      </c>
      <c r="B2" s="708"/>
      <c r="C2" s="708"/>
      <c r="D2" s="708"/>
      <c r="E2" s="708"/>
      <c r="F2" s="708"/>
      <c r="G2" s="708"/>
      <c r="H2" s="708"/>
      <c r="I2" s="708"/>
      <c r="J2" s="708"/>
    </row>
    <row r="3" spans="1:10" ht="15">
      <c r="A3" s="708" t="s">
        <v>398</v>
      </c>
      <c r="B3" s="708"/>
      <c r="C3" s="708"/>
      <c r="D3" s="708"/>
      <c r="E3" s="708"/>
      <c r="F3" s="708"/>
      <c r="G3" s="708"/>
      <c r="H3" s="708"/>
      <c r="I3" s="708"/>
      <c r="J3" s="708"/>
    </row>
    <row r="4" spans="1:10" ht="15">
      <c r="A4" s="708" t="s">
        <v>455</v>
      </c>
      <c r="B4" s="708"/>
      <c r="C4" s="708"/>
      <c r="D4" s="708"/>
      <c r="E4" s="708"/>
      <c r="F4" s="708"/>
      <c r="G4" s="708"/>
      <c r="H4" s="708"/>
      <c r="I4" s="708"/>
      <c r="J4" s="708"/>
    </row>
    <row r="5" ht="15.75" thickBot="1"/>
    <row r="6" spans="1:10" ht="15.75" thickBot="1">
      <c r="A6" s="966" t="s">
        <v>456</v>
      </c>
      <c r="B6" s="964"/>
      <c r="C6" s="964"/>
      <c r="D6" s="964"/>
      <c r="E6" s="965"/>
      <c r="H6" s="963">
        <v>86022221.9</v>
      </c>
      <c r="I6" s="967"/>
      <c r="J6" s="968"/>
    </row>
    <row r="7" ht="15.75" thickBot="1"/>
    <row r="8" spans="1:10" ht="15.75" thickBot="1">
      <c r="A8" s="966" t="s">
        <v>457</v>
      </c>
      <c r="B8" s="964"/>
      <c r="C8" s="964"/>
      <c r="D8" s="964"/>
      <c r="E8" s="965"/>
      <c r="H8" s="963">
        <f>SUM(H6*70%)</f>
        <v>60215555.33</v>
      </c>
      <c r="I8" s="964"/>
      <c r="J8" s="965"/>
    </row>
    <row r="9" spans="1:10" ht="15">
      <c r="A9" s="510"/>
      <c r="B9" s="510"/>
      <c r="C9" s="510"/>
      <c r="D9" s="510"/>
      <c r="E9" s="510"/>
      <c r="H9" s="508"/>
      <c r="I9" s="510"/>
      <c r="J9" s="510"/>
    </row>
    <row r="10" spans="1:10" ht="15.75" thickBot="1">
      <c r="A10" s="962" t="s">
        <v>460</v>
      </c>
      <c r="B10" s="962"/>
      <c r="C10" s="962"/>
      <c r="D10" s="962"/>
      <c r="E10" s="962"/>
      <c r="F10" s="906">
        <v>59905630.22</v>
      </c>
      <c r="G10" s="906"/>
      <c r="H10" s="961"/>
      <c r="I10" s="961"/>
      <c r="J10" s="961"/>
    </row>
    <row r="11" spans="1:10" ht="15.75" thickBot="1">
      <c r="A11" s="951" t="s">
        <v>461</v>
      </c>
      <c r="B11" s="951"/>
      <c r="C11" s="951"/>
      <c r="D11" s="951"/>
      <c r="E11" s="951"/>
      <c r="F11" s="951"/>
      <c r="G11" s="951"/>
      <c r="H11" s="957">
        <f>SUM(H8-F10)</f>
        <v>309925.1099999994</v>
      </c>
      <c r="I11" s="958"/>
      <c r="J11" s="959"/>
    </row>
    <row r="12" ht="15.75" thickBot="1"/>
    <row r="13" spans="1:10" ht="15.75" thickBot="1">
      <c r="A13" s="962" t="s">
        <v>458</v>
      </c>
      <c r="B13" s="962"/>
      <c r="C13" s="962"/>
      <c r="D13" s="962"/>
      <c r="E13" s="962"/>
      <c r="H13" s="963">
        <f>SUM(H6*30%)</f>
        <v>25806666.57</v>
      </c>
      <c r="I13" s="964"/>
      <c r="J13" s="965"/>
    </row>
    <row r="14" spans="1:5" ht="15">
      <c r="A14" s="956" t="s">
        <v>459</v>
      </c>
      <c r="B14" s="956"/>
      <c r="C14" s="956"/>
      <c r="D14" s="956"/>
      <c r="E14" s="956"/>
    </row>
    <row r="15" spans="1:5" ht="15">
      <c r="A15" s="956"/>
      <c r="B15" s="956"/>
      <c r="C15" s="956"/>
      <c r="D15" s="956"/>
      <c r="E15" s="956"/>
    </row>
    <row r="16" spans="1:5" ht="15">
      <c r="A16" s="956"/>
      <c r="B16" s="956"/>
      <c r="C16" s="956"/>
      <c r="D16" s="956"/>
      <c r="E16" s="956"/>
    </row>
    <row r="17" spans="1:5" ht="15">
      <c r="A17" s="956"/>
      <c r="B17" s="956"/>
      <c r="C17" s="956"/>
      <c r="D17" s="956"/>
      <c r="E17" s="956"/>
    </row>
    <row r="19" spans="1:10" ht="15.75" thickBot="1">
      <c r="A19" s="960" t="s">
        <v>462</v>
      </c>
      <c r="B19" s="960"/>
      <c r="C19" s="960"/>
      <c r="D19" s="960"/>
      <c r="E19" s="960"/>
      <c r="F19" s="906">
        <v>26116591.68</v>
      </c>
      <c r="G19" s="906"/>
      <c r="H19" s="961"/>
      <c r="I19" s="961"/>
      <c r="J19" s="961"/>
    </row>
    <row r="20" spans="1:10" ht="15.75" thickBot="1">
      <c r="A20" s="951" t="s">
        <v>464</v>
      </c>
      <c r="B20" s="951"/>
      <c r="C20" s="951"/>
      <c r="D20" s="951"/>
      <c r="E20" s="951"/>
      <c r="F20" s="951"/>
      <c r="G20" s="951"/>
      <c r="H20" s="952">
        <f>SUM(H13-F19)</f>
        <v>-309925.1099999994</v>
      </c>
      <c r="I20" s="953"/>
      <c r="J20" s="954"/>
    </row>
    <row r="21" spans="1:10" ht="15">
      <c r="A21" s="511"/>
      <c r="B21" s="511"/>
      <c r="C21" s="511"/>
      <c r="D21" s="511"/>
      <c r="E21" s="511"/>
      <c r="F21" s="511"/>
      <c r="G21" s="511"/>
      <c r="H21" s="512"/>
      <c r="I21" s="512"/>
      <c r="J21" s="512"/>
    </row>
    <row r="22" spans="1:10" ht="15">
      <c r="A22" s="955" t="s">
        <v>463</v>
      </c>
      <c r="B22" s="955"/>
      <c r="C22" s="955"/>
      <c r="D22" s="955"/>
      <c r="E22" s="955"/>
      <c r="F22" s="955"/>
      <c r="G22" s="955"/>
      <c r="H22" s="955"/>
      <c r="I22" s="955"/>
      <c r="J22" s="955"/>
    </row>
    <row r="23" spans="1:10" ht="15">
      <c r="A23" s="955" t="s">
        <v>465</v>
      </c>
      <c r="B23" s="955"/>
      <c r="C23" s="955"/>
      <c r="D23" s="955"/>
      <c r="E23" s="955"/>
      <c r="F23" s="955"/>
      <c r="G23" s="955"/>
      <c r="H23" s="955"/>
      <c r="I23" s="955"/>
      <c r="J23" s="955"/>
    </row>
    <row r="24" spans="1:10" ht="15">
      <c r="A24" s="901" t="s">
        <v>466</v>
      </c>
      <c r="B24" s="901"/>
      <c r="C24" s="901"/>
      <c r="D24" s="901"/>
      <c r="E24" s="901"/>
      <c r="F24" s="901"/>
      <c r="G24" s="901"/>
      <c r="H24" s="901"/>
      <c r="I24" s="901"/>
      <c r="J24" s="901"/>
    </row>
    <row r="26" spans="1:7" ht="15">
      <c r="A26" s="956" t="s">
        <v>467</v>
      </c>
      <c r="B26" s="956"/>
      <c r="C26" s="956"/>
      <c r="D26" s="956"/>
      <c r="E26" s="956"/>
      <c r="F26" s="956"/>
      <c r="G26" s="956"/>
    </row>
    <row r="27" spans="1:7" ht="15">
      <c r="A27" s="956"/>
      <c r="B27" s="956"/>
      <c r="C27" s="956"/>
      <c r="D27" s="956"/>
      <c r="E27" s="956"/>
      <c r="F27" s="956"/>
      <c r="G27" s="956"/>
    </row>
    <row r="28" ht="15.75" thickBot="1"/>
    <row r="29" spans="1:10" ht="15" customHeight="1">
      <c r="A29" s="943" t="s">
        <v>416</v>
      </c>
      <c r="B29" s="944"/>
      <c r="C29" s="944"/>
      <c r="D29" s="944"/>
      <c r="E29" s="944"/>
      <c r="F29" s="944" t="s">
        <v>41</v>
      </c>
      <c r="G29" s="944"/>
      <c r="H29" s="937">
        <v>422924.84</v>
      </c>
      <c r="I29" s="937"/>
      <c r="J29" s="938"/>
    </row>
    <row r="30" spans="1:10" ht="15">
      <c r="A30" s="945"/>
      <c r="B30" s="946"/>
      <c r="C30" s="946"/>
      <c r="D30" s="946"/>
      <c r="E30" s="946"/>
      <c r="F30" s="946"/>
      <c r="G30" s="946"/>
      <c r="H30" s="939"/>
      <c r="I30" s="939"/>
      <c r="J30" s="940"/>
    </row>
    <row r="31" spans="1:10" ht="15" customHeight="1">
      <c r="A31" s="945" t="s">
        <v>101</v>
      </c>
      <c r="B31" s="946"/>
      <c r="C31" s="946"/>
      <c r="D31" s="946"/>
      <c r="E31" s="946"/>
      <c r="F31" s="946" t="s">
        <v>424</v>
      </c>
      <c r="G31" s="946"/>
      <c r="H31" s="939">
        <v>219553.71</v>
      </c>
      <c r="I31" s="939"/>
      <c r="J31" s="940"/>
    </row>
    <row r="32" spans="1:10" ht="15">
      <c r="A32" s="945"/>
      <c r="B32" s="946"/>
      <c r="C32" s="946"/>
      <c r="D32" s="946"/>
      <c r="E32" s="946"/>
      <c r="F32" s="946"/>
      <c r="G32" s="946"/>
      <c r="H32" s="939"/>
      <c r="I32" s="939"/>
      <c r="J32" s="940"/>
    </row>
    <row r="33" spans="1:10" ht="15" customHeight="1">
      <c r="A33" s="947" t="s">
        <v>414</v>
      </c>
      <c r="B33" s="948"/>
      <c r="C33" s="948"/>
      <c r="D33" s="948"/>
      <c r="E33" s="948"/>
      <c r="F33" s="948" t="s">
        <v>347</v>
      </c>
      <c r="G33" s="948"/>
      <c r="H33" s="939">
        <v>82890.6</v>
      </c>
      <c r="I33" s="939"/>
      <c r="J33" s="940"/>
    </row>
    <row r="34" spans="1:10" ht="15.75" thickBot="1">
      <c r="A34" s="949"/>
      <c r="B34" s="950"/>
      <c r="C34" s="950"/>
      <c r="D34" s="950"/>
      <c r="E34" s="950"/>
      <c r="F34" s="950"/>
      <c r="G34" s="950"/>
      <c r="H34" s="941"/>
      <c r="I34" s="941"/>
      <c r="J34" s="942"/>
    </row>
  </sheetData>
  <sheetProtection/>
  <mergeCells count="33">
    <mergeCell ref="F10:G10"/>
    <mergeCell ref="A2:J2"/>
    <mergeCell ref="A3:J3"/>
    <mergeCell ref="A4:J4"/>
    <mergeCell ref="A6:E6"/>
    <mergeCell ref="H6:J6"/>
    <mergeCell ref="A8:E8"/>
    <mergeCell ref="H8:J8"/>
    <mergeCell ref="H10:J10"/>
    <mergeCell ref="A10:E10"/>
    <mergeCell ref="A11:G11"/>
    <mergeCell ref="H11:J11"/>
    <mergeCell ref="A19:E19"/>
    <mergeCell ref="F19:G19"/>
    <mergeCell ref="H19:J19"/>
    <mergeCell ref="A13:E13"/>
    <mergeCell ref="H13:J13"/>
    <mergeCell ref="A14:E17"/>
    <mergeCell ref="A20:G20"/>
    <mergeCell ref="H20:J20"/>
    <mergeCell ref="A22:J22"/>
    <mergeCell ref="A23:J23"/>
    <mergeCell ref="A24:J24"/>
    <mergeCell ref="A26:G27"/>
    <mergeCell ref="H29:J30"/>
    <mergeCell ref="H31:J32"/>
    <mergeCell ref="H33:J34"/>
    <mergeCell ref="A29:E30"/>
    <mergeCell ref="A31:E32"/>
    <mergeCell ref="A33:E34"/>
    <mergeCell ref="F29:G30"/>
    <mergeCell ref="F31:G32"/>
    <mergeCell ref="F33:G34"/>
  </mergeCells>
  <printOptions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82"/>
  <sheetViews>
    <sheetView zoomScalePageLayoutView="0" workbookViewId="0" topLeftCell="A58">
      <selection activeCell="E78" sqref="E78"/>
    </sheetView>
  </sheetViews>
  <sheetFormatPr defaultColWidth="11.421875" defaultRowHeight="15"/>
  <cols>
    <col min="2" max="2" width="70.28125" style="0" bestFit="1" customWidth="1"/>
    <col min="3" max="3" width="21.7109375" style="0" bestFit="1" customWidth="1"/>
  </cols>
  <sheetData>
    <row r="2" ht="15.75" thickBot="1"/>
    <row r="3" spans="1:12" ht="15.75" thickBot="1">
      <c r="A3" s="542" t="s">
        <v>483</v>
      </c>
      <c r="B3" s="518" t="s">
        <v>339</v>
      </c>
      <c r="C3" s="518" t="s">
        <v>484</v>
      </c>
      <c r="D3" s="518" t="s">
        <v>16</v>
      </c>
      <c r="E3" s="518" t="s">
        <v>45</v>
      </c>
      <c r="F3" s="518" t="s">
        <v>485</v>
      </c>
      <c r="G3" s="543" t="s">
        <v>449</v>
      </c>
      <c r="K3" s="545">
        <v>57091.57</v>
      </c>
      <c r="L3" s="545">
        <v>19982.05</v>
      </c>
    </row>
    <row r="4" spans="1:12" ht="15.75" thickBot="1">
      <c r="A4" s="527" t="s">
        <v>413</v>
      </c>
      <c r="B4" s="528" t="s">
        <v>416</v>
      </c>
      <c r="C4" s="529" t="s">
        <v>41</v>
      </c>
      <c r="D4" s="530">
        <f aca="true" t="shared" si="0" ref="D4:D10">SUM(E4:F4)</f>
        <v>415444.04</v>
      </c>
      <c r="E4" s="530">
        <v>415444.04</v>
      </c>
      <c r="F4" s="531"/>
      <c r="G4" s="532"/>
      <c r="K4" s="546">
        <v>102716.63</v>
      </c>
      <c r="L4" s="546">
        <v>35950.82</v>
      </c>
    </row>
    <row r="5" spans="1:12" ht="15.75" thickBot="1">
      <c r="A5" s="533" t="s">
        <v>415</v>
      </c>
      <c r="B5" s="519" t="s">
        <v>469</v>
      </c>
      <c r="C5" s="520" t="s">
        <v>59</v>
      </c>
      <c r="D5" s="521">
        <f t="shared" si="0"/>
        <v>120000</v>
      </c>
      <c r="E5" s="521">
        <v>120000</v>
      </c>
      <c r="F5" s="517"/>
      <c r="G5" s="534"/>
      <c r="K5" s="546">
        <v>45760.83</v>
      </c>
      <c r="L5" s="546">
        <v>16016.29</v>
      </c>
    </row>
    <row r="6" spans="1:12" ht="15">
      <c r="A6" s="533" t="s">
        <v>417</v>
      </c>
      <c r="B6" s="522" t="s">
        <v>421</v>
      </c>
      <c r="C6" s="523" t="s">
        <v>422</v>
      </c>
      <c r="D6" s="521">
        <f t="shared" si="0"/>
        <v>120000</v>
      </c>
      <c r="E6" s="521">
        <v>120000</v>
      </c>
      <c r="F6" s="517"/>
      <c r="G6" s="534"/>
      <c r="K6" s="544">
        <f>SUM(K3:K5)</f>
        <v>205569.03000000003</v>
      </c>
      <c r="L6" s="544">
        <f>SUM(L3:L5)</f>
        <v>71949.16</v>
      </c>
    </row>
    <row r="7" spans="1:7" ht="15">
      <c r="A7" s="533" t="s">
        <v>419</v>
      </c>
      <c r="B7" s="522" t="s">
        <v>426</v>
      </c>
      <c r="C7" s="523" t="s">
        <v>427</v>
      </c>
      <c r="D7" s="521">
        <f t="shared" si="0"/>
        <v>120000</v>
      </c>
      <c r="E7" s="521">
        <v>120000</v>
      </c>
      <c r="F7" s="517"/>
      <c r="G7" s="534"/>
    </row>
    <row r="8" spans="1:7" ht="15">
      <c r="A8" s="533" t="s">
        <v>480</v>
      </c>
      <c r="B8" s="522" t="s">
        <v>428</v>
      </c>
      <c r="C8" s="523" t="s">
        <v>427</v>
      </c>
      <c r="D8" s="521">
        <f t="shared" si="0"/>
        <v>436357.93</v>
      </c>
      <c r="E8" s="524">
        <v>436357.93</v>
      </c>
      <c r="F8" s="517"/>
      <c r="G8" s="534"/>
    </row>
    <row r="9" spans="1:7" ht="15">
      <c r="A9" s="533" t="s">
        <v>423</v>
      </c>
      <c r="B9" s="522" t="s">
        <v>445</v>
      </c>
      <c r="C9" s="523" t="s">
        <v>41</v>
      </c>
      <c r="D9" s="521">
        <f t="shared" si="0"/>
        <v>120000</v>
      </c>
      <c r="E9" s="521">
        <v>120000</v>
      </c>
      <c r="F9" s="517"/>
      <c r="G9" s="534"/>
    </row>
    <row r="10" spans="1:7" ht="15">
      <c r="A10" s="533" t="s">
        <v>425</v>
      </c>
      <c r="B10" s="522" t="s">
        <v>418</v>
      </c>
      <c r="C10" s="523" t="s">
        <v>41</v>
      </c>
      <c r="D10" s="521">
        <f t="shared" si="0"/>
        <v>157495.3</v>
      </c>
      <c r="E10" s="521">
        <v>157495.3</v>
      </c>
      <c r="F10" s="517"/>
      <c r="G10" s="534"/>
    </row>
    <row r="11" spans="1:7" ht="15">
      <c r="A11" s="533" t="s">
        <v>429</v>
      </c>
      <c r="B11" s="522" t="s">
        <v>454</v>
      </c>
      <c r="C11" s="523" t="s">
        <v>41</v>
      </c>
      <c r="D11" s="521">
        <f>SUM(E11:G11)</f>
        <v>11353945.19</v>
      </c>
      <c r="E11" s="521">
        <v>2000000</v>
      </c>
      <c r="F11" s="525">
        <v>0</v>
      </c>
      <c r="G11" s="535">
        <v>9353945.19</v>
      </c>
    </row>
    <row r="12" spans="1:7" ht="15">
      <c r="A12" s="533" t="s">
        <v>430</v>
      </c>
      <c r="B12" s="522" t="s">
        <v>420</v>
      </c>
      <c r="C12" s="523" t="s">
        <v>169</v>
      </c>
      <c r="D12" s="521">
        <f aca="true" t="shared" si="1" ref="D12:D18">SUM(E12:F12)</f>
        <v>649700.07</v>
      </c>
      <c r="E12" s="521">
        <v>649700.07</v>
      </c>
      <c r="F12" s="517"/>
      <c r="G12" s="534"/>
    </row>
    <row r="13" spans="1:7" ht="15">
      <c r="A13" s="533" t="s">
        <v>446</v>
      </c>
      <c r="B13" s="522" t="s">
        <v>451</v>
      </c>
      <c r="C13" s="523" t="s">
        <v>448</v>
      </c>
      <c r="D13" s="521">
        <f t="shared" si="1"/>
        <v>144856.52</v>
      </c>
      <c r="E13" s="521">
        <v>144856.52</v>
      </c>
      <c r="F13" s="525">
        <v>0</v>
      </c>
      <c r="G13" s="534"/>
    </row>
    <row r="14" spans="1:7" ht="15">
      <c r="A14" s="533" t="s">
        <v>447</v>
      </c>
      <c r="B14" s="522" t="s">
        <v>451</v>
      </c>
      <c r="C14" s="523" t="s">
        <v>472</v>
      </c>
      <c r="D14" s="521">
        <f t="shared" si="1"/>
        <v>66376.22</v>
      </c>
      <c r="E14" s="521">
        <v>66376.22</v>
      </c>
      <c r="F14" s="525">
        <v>0</v>
      </c>
      <c r="G14" s="534"/>
    </row>
    <row r="15" spans="1:7" ht="15">
      <c r="A15" s="533" t="s">
        <v>452</v>
      </c>
      <c r="B15" s="522" t="s">
        <v>451</v>
      </c>
      <c r="C15" s="523" t="s">
        <v>107</v>
      </c>
      <c r="D15" s="521">
        <f t="shared" si="1"/>
        <v>66376.22</v>
      </c>
      <c r="E15" s="521">
        <v>66376.22</v>
      </c>
      <c r="F15" s="525">
        <v>0</v>
      </c>
      <c r="G15" s="534"/>
    </row>
    <row r="16" spans="1:7" ht="15">
      <c r="A16" s="533" t="s">
        <v>453</v>
      </c>
      <c r="B16" s="522" t="s">
        <v>451</v>
      </c>
      <c r="C16" s="523" t="s">
        <v>473</v>
      </c>
      <c r="D16" s="521">
        <f t="shared" si="1"/>
        <v>150000</v>
      </c>
      <c r="E16" s="521">
        <v>150000</v>
      </c>
      <c r="F16" s="525">
        <v>0</v>
      </c>
      <c r="G16" s="534"/>
    </row>
    <row r="17" spans="1:7" ht="15">
      <c r="A17" s="533" t="s">
        <v>481</v>
      </c>
      <c r="B17" s="522" t="s">
        <v>475</v>
      </c>
      <c r="C17" s="523" t="s">
        <v>474</v>
      </c>
      <c r="D17" s="521">
        <f t="shared" si="1"/>
        <v>157678.56</v>
      </c>
      <c r="E17" s="521">
        <v>120929.45</v>
      </c>
      <c r="F17" s="526">
        <v>36749.11</v>
      </c>
      <c r="G17" s="534"/>
    </row>
    <row r="18" spans="1:7" ht="15.75" thickBot="1">
      <c r="A18" s="536" t="s">
        <v>482</v>
      </c>
      <c r="B18" s="537" t="s">
        <v>65</v>
      </c>
      <c r="C18" s="538" t="s">
        <v>468</v>
      </c>
      <c r="D18" s="539">
        <f t="shared" si="1"/>
        <v>100000</v>
      </c>
      <c r="E18" s="539">
        <v>100000</v>
      </c>
      <c r="F18" s="540"/>
      <c r="G18" s="541"/>
    </row>
    <row r="22" spans="11:13" ht="15">
      <c r="K22" s="577">
        <v>499.99</v>
      </c>
      <c r="M22" s="577">
        <v>849.34</v>
      </c>
    </row>
    <row r="23" spans="11:13" ht="15">
      <c r="K23" s="577"/>
      <c r="M23" s="578"/>
    </row>
    <row r="24" spans="11:13" ht="15">
      <c r="K24" s="577">
        <v>150</v>
      </c>
      <c r="M24" s="577">
        <v>1104.59</v>
      </c>
    </row>
    <row r="25" spans="11:13" ht="15">
      <c r="K25" s="577"/>
      <c r="M25" s="578"/>
    </row>
    <row r="26" spans="11:13" ht="15">
      <c r="K26" s="577">
        <v>149</v>
      </c>
      <c r="M26" s="577">
        <v>302.92</v>
      </c>
    </row>
    <row r="27" spans="11:13" ht="15">
      <c r="K27" s="577"/>
      <c r="M27" s="578"/>
    </row>
    <row r="28" spans="11:13" ht="15">
      <c r="K28" s="577">
        <v>150</v>
      </c>
      <c r="M28" s="577">
        <v>269.83</v>
      </c>
    </row>
    <row r="29" spans="11:13" ht="15">
      <c r="K29" s="577"/>
      <c r="M29" s="578"/>
    </row>
    <row r="30" spans="11:13" ht="15">
      <c r="K30" s="577">
        <v>499.99</v>
      </c>
      <c r="M30" s="577">
        <v>6000</v>
      </c>
    </row>
    <row r="31" spans="11:13" ht="15">
      <c r="K31" s="577">
        <v>556.27</v>
      </c>
      <c r="M31" s="578"/>
    </row>
    <row r="32" spans="11:13" ht="15">
      <c r="K32" s="578"/>
      <c r="M32" s="577">
        <v>0.05</v>
      </c>
    </row>
    <row r="33" spans="11:13" ht="15">
      <c r="K33" s="577">
        <v>932.25</v>
      </c>
      <c r="M33" s="578"/>
    </row>
    <row r="34" spans="11:13" ht="15">
      <c r="K34" s="578"/>
      <c r="M34" s="577">
        <v>2358.16</v>
      </c>
    </row>
    <row r="35" spans="11:13" ht="15">
      <c r="K35" s="577">
        <v>883.09</v>
      </c>
      <c r="M35" s="578"/>
    </row>
    <row r="36" spans="11:13" ht="15">
      <c r="K36" s="577"/>
      <c r="M36" s="577">
        <v>512.14</v>
      </c>
    </row>
    <row r="37" spans="11:13" ht="15">
      <c r="K37" s="577">
        <v>461.3</v>
      </c>
      <c r="M37" s="578"/>
    </row>
    <row r="38" spans="11:13" ht="15">
      <c r="K38" s="579"/>
      <c r="M38" s="577">
        <v>1515.82</v>
      </c>
    </row>
    <row r="39" spans="11:13" ht="15">
      <c r="K39" s="577">
        <v>479.53</v>
      </c>
      <c r="M39" s="578"/>
    </row>
    <row r="40" spans="11:13" ht="15">
      <c r="K40" s="577"/>
      <c r="M40" s="577"/>
    </row>
    <row r="41" spans="11:13" ht="15">
      <c r="K41" s="580"/>
      <c r="M41" s="578"/>
    </row>
    <row r="42" spans="11:13" ht="15">
      <c r="K42" s="577"/>
      <c r="M42" s="577">
        <v>1229.88</v>
      </c>
    </row>
    <row r="43" spans="11:13" ht="15">
      <c r="K43" s="577"/>
      <c r="M43" s="578"/>
    </row>
    <row r="44" spans="11:13" ht="15">
      <c r="K44" s="577"/>
      <c r="M44" s="577">
        <v>6500</v>
      </c>
    </row>
    <row r="45" spans="11:13" ht="15.75" thickBot="1">
      <c r="K45" s="577">
        <v>134.4</v>
      </c>
      <c r="M45" s="578"/>
    </row>
    <row r="46" spans="3:13" ht="15.75" thickBot="1">
      <c r="C46" s="620">
        <v>361665.2</v>
      </c>
      <c r="K46" s="577">
        <v>625.33</v>
      </c>
      <c r="M46" s="577">
        <v>794.57</v>
      </c>
    </row>
    <row r="47" spans="3:13" ht="15.75" thickBot="1">
      <c r="C47" s="621">
        <v>239866.25</v>
      </c>
      <c r="K47" s="577"/>
      <c r="M47" s="578"/>
    </row>
    <row r="48" spans="3:13" ht="15.75" thickBot="1">
      <c r="C48" s="621">
        <v>301555.44</v>
      </c>
      <c r="K48" s="577">
        <v>499.99</v>
      </c>
      <c r="M48" s="577">
        <v>1636.23</v>
      </c>
    </row>
    <row r="49" spans="3:13" ht="15.75" thickBot="1">
      <c r="C49" s="621">
        <v>383576.96</v>
      </c>
      <c r="K49" s="577"/>
      <c r="M49" s="578"/>
    </row>
    <row r="50" spans="3:13" ht="15.75" thickBot="1">
      <c r="C50" s="621">
        <v>796240.38</v>
      </c>
      <c r="K50" s="577">
        <v>500</v>
      </c>
      <c r="M50" s="577">
        <v>2029.83</v>
      </c>
    </row>
    <row r="51" spans="3:13" ht="15.75" thickBot="1">
      <c r="C51" s="621">
        <v>724243.71</v>
      </c>
      <c r="K51" s="577"/>
      <c r="M51" s="578"/>
    </row>
    <row r="52" spans="3:13" ht="15.75" thickBot="1">
      <c r="C52" s="621">
        <v>1292608.41</v>
      </c>
      <c r="K52" s="577">
        <v>580.25</v>
      </c>
      <c r="M52" s="577">
        <v>500</v>
      </c>
    </row>
    <row r="53" spans="3:13" ht="15.75" thickBot="1">
      <c r="C53" s="621">
        <v>198394.24</v>
      </c>
      <c r="K53" s="577"/>
      <c r="M53" s="577">
        <v>3370.07</v>
      </c>
    </row>
    <row r="54" spans="3:13" ht="15.75" thickBot="1">
      <c r="C54" s="621">
        <v>130255</v>
      </c>
      <c r="K54" s="577">
        <v>499.99</v>
      </c>
      <c r="M54" s="577">
        <v>8576.14</v>
      </c>
    </row>
    <row r="55" spans="3:13" ht="15.75" thickBot="1">
      <c r="C55" s="621">
        <v>1787231.14</v>
      </c>
      <c r="K55" s="579"/>
      <c r="M55" s="577"/>
    </row>
    <row r="56" spans="3:13" ht="15.75" thickBot="1">
      <c r="C56" s="621">
        <v>421041.49</v>
      </c>
      <c r="K56" s="577">
        <v>500</v>
      </c>
      <c r="M56" s="577">
        <v>465.72</v>
      </c>
    </row>
    <row r="57" spans="3:13" ht="15.75" thickBot="1">
      <c r="C57" s="621">
        <v>671805.86</v>
      </c>
      <c r="K57" s="577"/>
      <c r="M57" s="577"/>
    </row>
    <row r="58" spans="3:13" ht="15.75" thickBot="1">
      <c r="C58" s="621">
        <v>2643004.79</v>
      </c>
      <c r="K58" s="577">
        <v>500</v>
      </c>
      <c r="M58" s="577"/>
    </row>
    <row r="59" spans="3:13" ht="15.75" thickBot="1">
      <c r="C59" s="621">
        <v>1034319.35</v>
      </c>
      <c r="E59" s="620">
        <v>361665.2</v>
      </c>
      <c r="K59" s="577">
        <v>88.1</v>
      </c>
      <c r="M59" s="577"/>
    </row>
    <row r="60" spans="3:13" ht="15.75" thickBot="1">
      <c r="C60" s="621">
        <v>444725.64</v>
      </c>
      <c r="E60" s="620">
        <v>796240.38</v>
      </c>
      <c r="K60" s="581">
        <f>SUM(K22:K59)</f>
        <v>8689.48</v>
      </c>
      <c r="M60" s="577">
        <v>1084.16</v>
      </c>
    </row>
    <row r="61" spans="3:13" ht="15.75" thickBot="1">
      <c r="C61" s="621">
        <v>288170.13</v>
      </c>
      <c r="E61" s="620">
        <v>1292608.41</v>
      </c>
      <c r="M61" s="577">
        <v>4418.78</v>
      </c>
    </row>
    <row r="62" spans="3:13" ht="15.75" thickBot="1">
      <c r="C62" s="621">
        <v>411290.71</v>
      </c>
      <c r="E62" s="621">
        <v>198394.24</v>
      </c>
      <c r="M62" s="577">
        <v>17513.32</v>
      </c>
    </row>
    <row r="63" spans="3:13" ht="15.75" thickBot="1">
      <c r="C63" s="621">
        <v>449955.1</v>
      </c>
      <c r="E63" s="621">
        <v>130255</v>
      </c>
      <c r="M63" s="577"/>
    </row>
    <row r="64" spans="3:13" ht="15.75" thickBot="1">
      <c r="C64" s="621">
        <v>761609.6</v>
      </c>
      <c r="E64" s="620">
        <v>1034319.35</v>
      </c>
      <c r="M64" s="577"/>
    </row>
    <row r="65" spans="3:13" ht="15.75" thickBot="1">
      <c r="C65" s="621">
        <v>815338.21</v>
      </c>
      <c r="E65" s="621">
        <v>444725.64</v>
      </c>
      <c r="M65" s="577"/>
    </row>
    <row r="66" spans="3:13" ht="15.75" thickBot="1">
      <c r="C66" s="621">
        <v>410664.25</v>
      </c>
      <c r="E66" s="621">
        <v>288170.13</v>
      </c>
      <c r="M66" s="577"/>
    </row>
    <row r="67" spans="3:13" ht="15.75" thickBot="1">
      <c r="C67" s="621">
        <v>3882279.65</v>
      </c>
      <c r="E67" s="620">
        <v>410664.25</v>
      </c>
      <c r="M67" s="579"/>
    </row>
    <row r="68" spans="3:13" ht="15.75" thickBot="1">
      <c r="C68" s="621">
        <v>2086853.17</v>
      </c>
      <c r="E68" s="620">
        <v>257252.56</v>
      </c>
      <c r="M68" s="577">
        <v>15.99</v>
      </c>
    </row>
    <row r="69" spans="3:13" ht="15.75" thickBot="1">
      <c r="C69" s="621">
        <v>257252.56</v>
      </c>
      <c r="E69" s="621">
        <v>494483.79</v>
      </c>
      <c r="M69" s="577"/>
    </row>
    <row r="70" spans="3:13" ht="15.75" thickBot="1">
      <c r="C70" s="621">
        <v>494483.79</v>
      </c>
      <c r="E70" s="620">
        <v>800952.26</v>
      </c>
      <c r="M70" s="579"/>
    </row>
    <row r="71" spans="3:13" ht="15.75" thickBot="1">
      <c r="C71" s="621">
        <v>1869686.3</v>
      </c>
      <c r="E71" s="621">
        <v>292594.18</v>
      </c>
      <c r="M71" s="577"/>
    </row>
    <row r="72" spans="3:13" ht="15.75" thickBot="1">
      <c r="C72" s="621">
        <v>408364.23</v>
      </c>
      <c r="E72" s="621">
        <v>434968.31</v>
      </c>
      <c r="M72" s="577">
        <v>19202.68</v>
      </c>
    </row>
    <row r="73" spans="3:13" ht="15.75" thickBot="1">
      <c r="C73" s="621">
        <v>800952.26</v>
      </c>
      <c r="E73" s="621">
        <v>306584.62</v>
      </c>
      <c r="M73" s="579"/>
    </row>
    <row r="74" spans="3:13" ht="15.75" thickBot="1">
      <c r="C74" s="621">
        <v>292594.18</v>
      </c>
      <c r="E74" s="620">
        <v>187474.72</v>
      </c>
      <c r="M74" s="577">
        <v>60.87</v>
      </c>
    </row>
    <row r="75" spans="3:13" ht="15.75" thickBot="1">
      <c r="C75" s="621">
        <v>434968.31</v>
      </c>
      <c r="E75" s="621">
        <v>167571.25</v>
      </c>
      <c r="M75" s="577">
        <v>33.96</v>
      </c>
    </row>
    <row r="76" spans="3:13" ht="15.75" thickBot="1">
      <c r="C76" s="621">
        <v>306584.62</v>
      </c>
      <c r="E76" s="621">
        <v>456237.55</v>
      </c>
      <c r="M76" s="577"/>
    </row>
    <row r="77" spans="3:13" ht="15.75" thickBot="1">
      <c r="C77" s="621">
        <v>187474.72</v>
      </c>
      <c r="E77" s="621">
        <v>343749.77</v>
      </c>
      <c r="M77" s="577"/>
    </row>
    <row r="78" spans="3:13" ht="15.75" thickBot="1">
      <c r="C78" s="621">
        <v>167571.25</v>
      </c>
      <c r="E78" s="619">
        <f>SUM(E59:E77)</f>
        <v>8698911.61</v>
      </c>
      <c r="M78" s="577"/>
    </row>
    <row r="79" spans="3:13" ht="15.75" thickBot="1">
      <c r="C79" s="621">
        <v>456237.55</v>
      </c>
      <c r="M79" s="577">
        <v>447.08</v>
      </c>
    </row>
    <row r="80" ht="15.75" thickBot="1">
      <c r="C80" s="621">
        <v>343749.77</v>
      </c>
    </row>
    <row r="81" ht="15.75" thickBot="1">
      <c r="C81" s="621">
        <v>250000</v>
      </c>
    </row>
    <row r="82" ht="15">
      <c r="C82" s="619">
        <f>SUM(C46:C81)</f>
        <v>26806614.22</v>
      </c>
    </row>
  </sheetData>
  <sheetProtection/>
  <printOptions/>
  <pageMargins left="0.7" right="0.7" top="0.75" bottom="0.75" header="0.3" footer="0.3"/>
  <pageSetup fitToHeight="0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GUASAVE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</dc:creator>
  <cp:keywords/>
  <dc:description/>
  <cp:lastModifiedBy>Silvia</cp:lastModifiedBy>
  <cp:lastPrinted>2017-12-20T02:17:47Z</cp:lastPrinted>
  <dcterms:created xsi:type="dcterms:W3CDTF">2008-06-27T10:30:20Z</dcterms:created>
  <dcterms:modified xsi:type="dcterms:W3CDTF">2018-03-23T18:44:53Z</dcterms:modified>
  <cp:category/>
  <cp:version/>
  <cp:contentType/>
  <cp:contentStatus/>
</cp:coreProperties>
</file>