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esktop\4.- DIANA ARMENTA\2017\EXEL\SUBCOMITE\CUARTA CIERRE\"/>
    </mc:Choice>
  </mc:AlternateContent>
  <bookViews>
    <workbookView xWindow="0" yWindow="0" windowWidth="28800" windowHeight="12135" activeTab="1"/>
  </bookViews>
  <sheets>
    <sheet name="Hoja1" sheetId="1" r:id="rId1"/>
    <sheet name="CIERRE DE EJERCICIO 2016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T29" i="2" l="1"/>
  <c r="U28" i="2"/>
  <c r="T28" i="2"/>
  <c r="F48" i="2" l="1"/>
  <c r="M48" i="2"/>
  <c r="N48" i="2"/>
  <c r="T32" i="2"/>
  <c r="T38" i="2"/>
  <c r="U38" i="2"/>
  <c r="E46" i="2"/>
  <c r="U46" i="2" s="1"/>
  <c r="E17" i="2"/>
  <c r="T134" i="2"/>
  <c r="U125" i="2"/>
  <c r="T125" i="2"/>
  <c r="F79" i="2"/>
  <c r="U78" i="2"/>
  <c r="T78" i="2"/>
  <c r="M79" i="2"/>
  <c r="U55" i="2" l="1"/>
  <c r="T108" i="2"/>
  <c r="T137" i="2"/>
  <c r="U137" i="2"/>
  <c r="U134" i="2"/>
  <c r="U131" i="2"/>
  <c r="U130" i="2"/>
  <c r="U129" i="2"/>
  <c r="U128" i="2"/>
  <c r="U127" i="2"/>
  <c r="U126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3" i="2"/>
  <c r="U52" i="2"/>
  <c r="U51" i="2"/>
  <c r="U50" i="2"/>
  <c r="U45" i="2"/>
  <c r="U44" i="2"/>
  <c r="U43" i="2"/>
  <c r="U42" i="2"/>
  <c r="U41" i="2"/>
  <c r="U40" i="2"/>
  <c r="U39" i="2"/>
  <c r="U37" i="2"/>
  <c r="U36" i="2"/>
  <c r="U35" i="2"/>
  <c r="U34" i="2"/>
  <c r="U33" i="2"/>
  <c r="U32" i="2"/>
  <c r="U29" i="2"/>
  <c r="U27" i="2"/>
  <c r="U26" i="2"/>
  <c r="U25" i="2"/>
  <c r="U24" i="2"/>
  <c r="U23" i="2"/>
  <c r="U20" i="2"/>
  <c r="U19" i="2"/>
  <c r="U18" i="2"/>
  <c r="U16" i="2"/>
  <c r="U14" i="2"/>
  <c r="U13" i="2"/>
  <c r="U12" i="2"/>
  <c r="U11" i="2"/>
  <c r="U10" i="2"/>
  <c r="U9" i="2"/>
  <c r="U22" i="2"/>
  <c r="U21" i="2"/>
  <c r="U15" i="2"/>
  <c r="U17" i="2"/>
  <c r="R95" i="2"/>
  <c r="T21" i="2"/>
  <c r="N30" i="2"/>
  <c r="O138" i="2"/>
  <c r="J138" i="2"/>
  <c r="J139" i="2" s="1"/>
  <c r="J135" i="2"/>
  <c r="O135" i="2"/>
  <c r="V132" i="2"/>
  <c r="S132" i="2"/>
  <c r="R132" i="2"/>
  <c r="Q132" i="2"/>
  <c r="P132" i="2"/>
  <c r="O132" i="2"/>
  <c r="N132" i="2"/>
  <c r="M132" i="2"/>
  <c r="V95" i="2"/>
  <c r="S95" i="2"/>
  <c r="Q95" i="2"/>
  <c r="P95" i="2"/>
  <c r="O95" i="2"/>
  <c r="N95" i="2"/>
  <c r="M95" i="2"/>
  <c r="V79" i="2"/>
  <c r="N79" i="2"/>
  <c r="O79" i="2"/>
  <c r="P79" i="2"/>
  <c r="Q79" i="2"/>
  <c r="R79" i="2"/>
  <c r="S79" i="2"/>
  <c r="V48" i="2"/>
  <c r="V30" i="2"/>
  <c r="K30" i="2"/>
  <c r="L30" i="2"/>
  <c r="M30" i="2"/>
  <c r="O30" i="2"/>
  <c r="P30" i="2"/>
  <c r="Q30" i="2"/>
  <c r="R30" i="2"/>
  <c r="S30" i="2"/>
  <c r="S48" i="2"/>
  <c r="R48" i="2"/>
  <c r="Q48" i="2"/>
  <c r="P48" i="2"/>
  <c r="O48" i="2"/>
  <c r="L48" i="2"/>
  <c r="K48" i="2"/>
  <c r="J48" i="2"/>
  <c r="I48" i="2"/>
  <c r="H48" i="2"/>
  <c r="G48" i="2"/>
  <c r="E47" i="2"/>
  <c r="U47" i="2" s="1"/>
  <c r="T9" i="2"/>
  <c r="H30" i="2"/>
  <c r="H95" i="2"/>
  <c r="H138" i="2"/>
  <c r="H139" i="2" s="1"/>
  <c r="H135" i="2"/>
  <c r="H132" i="2"/>
  <c r="L79" i="2"/>
  <c r="K79" i="2"/>
  <c r="J79" i="2"/>
  <c r="I79" i="2"/>
  <c r="H79" i="2"/>
  <c r="G79" i="2"/>
  <c r="E78" i="2"/>
  <c r="Q138" i="2"/>
  <c r="Q135" i="2"/>
  <c r="J132" i="2"/>
  <c r="J95" i="2"/>
  <c r="J30" i="2"/>
  <c r="I30" i="2"/>
  <c r="G30" i="2"/>
  <c r="F30" i="2"/>
  <c r="E29" i="2"/>
  <c r="E94" i="2"/>
  <c r="S138" i="2"/>
  <c r="R138" i="2"/>
  <c r="P138" i="2"/>
  <c r="N138" i="2"/>
  <c r="L138" i="2"/>
  <c r="L139" i="2" s="1"/>
  <c r="K138" i="2"/>
  <c r="K139" i="2" s="1"/>
  <c r="S135" i="2"/>
  <c r="R135" i="2"/>
  <c r="P135" i="2"/>
  <c r="L135" i="2"/>
  <c r="K135" i="2"/>
  <c r="V138" i="2"/>
  <c r="M138" i="2"/>
  <c r="I138" i="2"/>
  <c r="G138" i="2"/>
  <c r="G139" i="2" s="1"/>
  <c r="F138" i="2"/>
  <c r="E137" i="2"/>
  <c r="E138" i="2" s="1"/>
  <c r="L132" i="2"/>
  <c r="K132" i="2"/>
  <c r="E97" i="2"/>
  <c r="I132" i="2"/>
  <c r="G132" i="2"/>
  <c r="F132" i="2"/>
  <c r="T131" i="2"/>
  <c r="E131" i="2"/>
  <c r="L95" i="2"/>
  <c r="K95" i="2"/>
  <c r="I95" i="2"/>
  <c r="G95" i="2"/>
  <c r="F95" i="2"/>
  <c r="E54" i="2"/>
  <c r="U54" i="2" s="1"/>
  <c r="T77" i="2"/>
  <c r="E77" i="2"/>
  <c r="T76" i="2"/>
  <c r="E76" i="2"/>
  <c r="T75" i="2"/>
  <c r="E75" i="2"/>
  <c r="T74" i="2"/>
  <c r="E74" i="2"/>
  <c r="T73" i="2"/>
  <c r="E73" i="2"/>
  <c r="T72" i="2"/>
  <c r="E72" i="2"/>
  <c r="T71" i="2"/>
  <c r="E71" i="2"/>
  <c r="T70" i="2"/>
  <c r="E70" i="2"/>
  <c r="T69" i="2"/>
  <c r="E69" i="2"/>
  <c r="T68" i="2"/>
  <c r="E68" i="2"/>
  <c r="T67" i="2"/>
  <c r="E67" i="2"/>
  <c r="T27" i="2"/>
  <c r="T26" i="2"/>
  <c r="T25" i="2"/>
  <c r="T24" i="2"/>
  <c r="T23" i="2"/>
  <c r="T22" i="2"/>
  <c r="T20" i="2"/>
  <c r="T19" i="2"/>
  <c r="T18" i="2"/>
  <c r="T17" i="2"/>
  <c r="T16" i="2"/>
  <c r="T15" i="2"/>
  <c r="T14" i="2"/>
  <c r="T13" i="2"/>
  <c r="T12" i="2"/>
  <c r="T11" i="2"/>
  <c r="T10" i="2"/>
  <c r="T45" i="2"/>
  <c r="T44" i="2"/>
  <c r="T43" i="2"/>
  <c r="T42" i="2"/>
  <c r="T41" i="2"/>
  <c r="T40" i="2"/>
  <c r="T39" i="2"/>
  <c r="T37" i="2"/>
  <c r="T36" i="2"/>
  <c r="T35" i="2"/>
  <c r="T34" i="2"/>
  <c r="T33" i="2"/>
  <c r="T48" i="2" s="1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15" i="2"/>
  <c r="E22" i="2"/>
  <c r="E21" i="2"/>
  <c r="U48" i="2" l="1"/>
  <c r="R140" i="2"/>
  <c r="P140" i="2"/>
  <c r="S140" i="2"/>
  <c r="Q140" i="2"/>
  <c r="E48" i="2"/>
  <c r="O140" i="2"/>
  <c r="U79" i="2"/>
  <c r="U95" i="2"/>
  <c r="U132" i="2"/>
  <c r="J140" i="2"/>
  <c r="U30" i="2"/>
  <c r="L140" i="2"/>
  <c r="T30" i="2"/>
  <c r="H140" i="2"/>
  <c r="T138" i="2"/>
  <c r="K140" i="2"/>
  <c r="U138" i="2"/>
  <c r="E50" i="2" l="1"/>
  <c r="T50" i="2"/>
  <c r="N135" i="2"/>
  <c r="M135" i="2"/>
  <c r="T130" i="2"/>
  <c r="T129" i="2"/>
  <c r="T128" i="2"/>
  <c r="T127" i="2"/>
  <c r="T126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7" i="2"/>
  <c r="T106" i="2"/>
  <c r="T105" i="2"/>
  <c r="T104" i="2"/>
  <c r="T103" i="2"/>
  <c r="T102" i="2"/>
  <c r="T101" i="2"/>
  <c r="T100" i="2"/>
  <c r="T99" i="2"/>
  <c r="T98" i="2"/>
  <c r="T97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66" i="2"/>
  <c r="T65" i="2"/>
  <c r="T64" i="2"/>
  <c r="T63" i="2"/>
  <c r="T62" i="2"/>
  <c r="T61" i="2"/>
  <c r="T60" i="2"/>
  <c r="T59" i="2"/>
  <c r="T58" i="2"/>
  <c r="T57" i="2"/>
  <c r="T56" i="2"/>
  <c r="T55" i="2"/>
  <c r="T53" i="2"/>
  <c r="T52" i="2"/>
  <c r="T51" i="2"/>
  <c r="T132" i="2" l="1"/>
  <c r="T79" i="2"/>
  <c r="T95" i="2"/>
  <c r="M140" i="2"/>
  <c r="T135" i="2"/>
  <c r="N140" i="2"/>
  <c r="T140" i="2" l="1"/>
  <c r="E130" i="2"/>
  <c r="E129" i="2"/>
  <c r="E128" i="2"/>
  <c r="E127" i="2"/>
  <c r="E126" i="2"/>
  <c r="E125" i="2"/>
  <c r="E124" i="2"/>
  <c r="E123" i="2"/>
  <c r="E122" i="2"/>
  <c r="E121" i="2"/>
  <c r="E120" i="2"/>
  <c r="E119" i="2"/>
  <c r="V135" i="2" l="1"/>
  <c r="I135" i="2"/>
  <c r="I140" i="2" s="1"/>
  <c r="G135" i="2"/>
  <c r="F135" i="2"/>
  <c r="F140" i="2" s="1"/>
  <c r="E134" i="2"/>
  <c r="E116" i="2"/>
  <c r="E115" i="2"/>
  <c r="E118" i="2"/>
  <c r="E117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66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28" i="2"/>
  <c r="E27" i="2"/>
  <c r="E26" i="2"/>
  <c r="E25" i="2"/>
  <c r="E24" i="2"/>
  <c r="E23" i="2"/>
  <c r="E20" i="2"/>
  <c r="E19" i="2"/>
  <c r="E18" i="2"/>
  <c r="E16" i="2"/>
  <c r="E14" i="2"/>
  <c r="E13" i="2"/>
  <c r="E12" i="2"/>
  <c r="E11" i="2"/>
  <c r="E10" i="2"/>
  <c r="E9" i="2"/>
  <c r="E79" i="2" l="1"/>
  <c r="E30" i="2"/>
  <c r="G140" i="2"/>
  <c r="V140" i="2"/>
  <c r="E132" i="2"/>
  <c r="E95" i="2"/>
  <c r="U135" i="2"/>
  <c r="E135" i="2"/>
  <c r="I12" i="1"/>
  <c r="H14" i="1"/>
  <c r="I14" i="1" s="1"/>
  <c r="H2" i="1"/>
  <c r="I2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10" i="1"/>
  <c r="I10" i="1" s="1"/>
  <c r="H11" i="1"/>
  <c r="I11" i="1" s="1"/>
  <c r="H13" i="1"/>
  <c r="I13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9" i="1"/>
  <c r="I9" i="1" s="1"/>
  <c r="U140" i="2" l="1"/>
  <c r="E140" i="2"/>
</calcChain>
</file>

<file path=xl/sharedStrings.xml><?xml version="1.0" encoding="utf-8"?>
<sst xmlns="http://schemas.openxmlformats.org/spreadsheetml/2006/main" count="833" uniqueCount="534">
  <si>
    <t>N° Obra</t>
  </si>
  <si>
    <t>Descripción de la obra</t>
  </si>
  <si>
    <t>Localidad</t>
  </si>
  <si>
    <t>Total</t>
  </si>
  <si>
    <t>EL SACRIFICIO</t>
  </si>
  <si>
    <t>TAMAZULA</t>
  </si>
  <si>
    <t>SAN RAFAEL</t>
  </si>
  <si>
    <t>GUASAVE</t>
  </si>
  <si>
    <t>NIO</t>
  </si>
  <si>
    <t>LA BEBELAMA</t>
  </si>
  <si>
    <t>BAMOA</t>
  </si>
  <si>
    <t>LOS HORNOS</t>
  </si>
  <si>
    <t>LA TRINIDAD</t>
  </si>
  <si>
    <t>ORBA</t>
  </si>
  <si>
    <t>PR-16GU023</t>
  </si>
  <si>
    <t>CONSTRUCCION DE DISPENSARIO MEDICO</t>
  </si>
  <si>
    <t>EL ZOPILOTE</t>
  </si>
  <si>
    <t>PR-16GU024</t>
  </si>
  <si>
    <t>SAN MARCIAL</t>
  </si>
  <si>
    <t>ESTACION BAMOA</t>
  </si>
  <si>
    <t>PR-16GU025</t>
  </si>
  <si>
    <t>UNIDAD MEDICA GRUPO BETA (DIABETES INFANTIL)</t>
  </si>
  <si>
    <t>COL. SANTA MARIA</t>
  </si>
  <si>
    <t>PR-16GU026</t>
  </si>
  <si>
    <t>EQUIPAMIENTO DE DISPENSARIO MEDICO</t>
  </si>
  <si>
    <t>PR-16GU027</t>
  </si>
  <si>
    <t>PR-16GU028</t>
  </si>
  <si>
    <t>EQUIPAMIENTO DE UNIDAD MEDICA GRUPO BETA (DEABETES INFANTIL)</t>
  </si>
  <si>
    <t>PR-16GU029</t>
  </si>
  <si>
    <t>CONSTRUCCION DE BLVD. GUADALUPE VICTORIA ENTRE CALLES INDEPENDENCIA Y CONSTITUCION</t>
  </si>
  <si>
    <t>GABRIEL LEYVA SOLANO</t>
  </si>
  <si>
    <t>BENITO JUAREZ</t>
  </si>
  <si>
    <t>PR-16GU030</t>
  </si>
  <si>
    <t>CONSTRUCCION DE GUARNICIONES Y BANQUETAS</t>
  </si>
  <si>
    <t>PR-16GU031</t>
  </si>
  <si>
    <t>LAS QUEMAZONES</t>
  </si>
  <si>
    <t>PR-16GU032</t>
  </si>
  <si>
    <t>EJIDO JESUS MARIA</t>
  </si>
  <si>
    <t>CONSTRUCTORA CHATOKI SA DE CV</t>
  </si>
  <si>
    <t>PR-16GU033</t>
  </si>
  <si>
    <t>CONSTRUCCION DE GUARNICIONES Y BANQUETAS CALE SOSTENES PEÑUELAS</t>
  </si>
  <si>
    <t>PR-16GU034</t>
  </si>
  <si>
    <t>CONSTRUCCION DE GUARNICIONES Y BANQUETAS CALE ANGEL FLORES</t>
  </si>
  <si>
    <t>PR-16GU035</t>
  </si>
  <si>
    <t>BOCA DEL RIO</t>
  </si>
  <si>
    <t>PR-16GU036</t>
  </si>
  <si>
    <t>CONSTRUCCION DE COMEDOR COMUNITARIO</t>
  </si>
  <si>
    <t>PR-16GU037</t>
  </si>
  <si>
    <t>PR-16GU038</t>
  </si>
  <si>
    <t>PR-16GU039</t>
  </si>
  <si>
    <t>VALLE CAMPESTRE</t>
  </si>
  <si>
    <t>PR-16GU040</t>
  </si>
  <si>
    <t>PR-16GU041</t>
  </si>
  <si>
    <t>LAS MORITAS</t>
  </si>
  <si>
    <t>PR-16GU042</t>
  </si>
  <si>
    <t>CONSTRUCCION DE ALUMBRADO PUBLICO EN CALLE FRANCISCO MARQUEZ</t>
  </si>
  <si>
    <t>PR-16GU043</t>
  </si>
  <si>
    <t>MEJORAMIENTO DE ALBERGUE ADULTO MAYOR</t>
  </si>
  <si>
    <t xml:space="preserve">GUASAVE </t>
  </si>
  <si>
    <t>PR-16GU044</t>
  </si>
  <si>
    <t>MEJORAMIENTO DE ALBERGUE CASA HOGAR</t>
  </si>
  <si>
    <t>PR-16GU045</t>
  </si>
  <si>
    <t>CONSTRUCCION DE CUARTO DORMITORIO (COMUNIDADES VARIAS)</t>
  </si>
  <si>
    <t>PR-16GU046</t>
  </si>
  <si>
    <t>AMPLIACION DE RED ELECTRICA SECTOR LA CEIBA</t>
  </si>
  <si>
    <t>RANCHITO DE CASTRO</t>
  </si>
  <si>
    <t>PR-16GU047</t>
  </si>
  <si>
    <t>AMPLIACION DE RED ELECTRICA LA BEBELAMA ( SECTOR DREN )</t>
  </si>
  <si>
    <t>PR-16GU048</t>
  </si>
  <si>
    <t>AMPLIACION DE RED ELECTRICA</t>
  </si>
  <si>
    <t>CAMPO NUEVO</t>
  </si>
  <si>
    <t>PR-16GU049</t>
  </si>
  <si>
    <t>AMPLIACION DE RED ELECTRICA SECT. PEREZ SANTOS LUIS ENRIQUE.</t>
  </si>
  <si>
    <t>EL POCHOTE</t>
  </si>
  <si>
    <t>PR-16GU050</t>
  </si>
  <si>
    <t>AMPLIACION DE RED ELECTRICA SECT. PRIMERA CALLE HACIA EL ORIENTE</t>
  </si>
  <si>
    <t>FRANCISCO R. SERRANO</t>
  </si>
  <si>
    <t>PR-16GU051</t>
  </si>
  <si>
    <t>AMPLIACION DE RED ELECTRICA SECT. EL TAJIN  (TRAMITES DE CONEXIÓN CFE.)</t>
  </si>
  <si>
    <t>CAMPO TAJIN</t>
  </si>
  <si>
    <t>PR-16GU052</t>
  </si>
  <si>
    <t>MEJORAMIENTO GENERAL EN ESCUELA PRIMARIA VICENTE GUERRERO</t>
  </si>
  <si>
    <t>PR-16GU053</t>
  </si>
  <si>
    <t>MEJORAMIENTO (IMPERMEABILIZACION) EN ESCUELA PRIMARIA BENITO JUAREZ</t>
  </si>
  <si>
    <t>PR-16GU054</t>
  </si>
  <si>
    <t>MEJORAMIENTO (IMPERMEABILIZACION) EN AULAS EN ESCUELA PRIMARIA INSURGENTES DE 1810</t>
  </si>
  <si>
    <t>CAMPO WILSON</t>
  </si>
  <si>
    <t>PR-16GU055</t>
  </si>
  <si>
    <t>MEJORAMIENTOS DE BAÑOS EN ESCUELA PRIMARIA CONSTITUCION DE 1857</t>
  </si>
  <si>
    <t>JUAN JOSE RIOS</t>
  </si>
  <si>
    <t>PR-16GU056</t>
  </si>
  <si>
    <t>MEJORAMIENTO (IMPERMEABILIZACION) EN ESCUELA PRIMARIA ADOLFO LOPEZ MATEOS</t>
  </si>
  <si>
    <t>PR-16GU057</t>
  </si>
  <si>
    <t>MEJORAMIENTO (IMPERMEABILIZACION) EN ESCUELA PRIMARIA FRANCISCO VILLA</t>
  </si>
  <si>
    <t>EJIDO LOS PINITOS</t>
  </si>
  <si>
    <t>PR-16GU058</t>
  </si>
  <si>
    <t>MEJORAMIENTO DEL PLANTEL (PINTURAS Y PUERTAS) EN ESCUELA PRIMARIA GRAL. GUILLERMO NELSON</t>
  </si>
  <si>
    <t>PR-16GU059</t>
  </si>
  <si>
    <t>MEJORAMIENTO DE MODULOS SANITARIOS EN ESCUELA SECUNDARIA JESUS HUESS BON</t>
  </si>
  <si>
    <t>PR-16GU060</t>
  </si>
  <si>
    <t>CONSTRUCCION DE TECHUMBRE EN JARDIN DE NIÑOS BENITO JUAREZ</t>
  </si>
  <si>
    <t>EL COLORADITO</t>
  </si>
  <si>
    <t>PR-16GU061</t>
  </si>
  <si>
    <t>CONSTRUCCION DE TECHUMBRE METALICA EN JARDIN DE NIÑOS AMADO NERVO</t>
  </si>
  <si>
    <t>LAS PLAYITAS</t>
  </si>
  <si>
    <t>PR-16GU062</t>
  </si>
  <si>
    <t>CONSTRUCCION DE TECHUMBRE METALICA EN ESCUELA PRIMARIA CINCO DE FEBRERO</t>
  </si>
  <si>
    <t>RANCHITO DE INZUNZA</t>
  </si>
  <si>
    <t>PR-16GU063</t>
  </si>
  <si>
    <t>REHABILITACION DE TECHUMBRE METALICA EN JARDIN DE NIÑOS MANUEL GUTIERREZ NAJERA</t>
  </si>
  <si>
    <t>EL CARACOL</t>
  </si>
  <si>
    <t>PR-16GU064</t>
  </si>
  <si>
    <t>CONSTRUCCION DE CERCA PERIMETRAL EN ESCUELA PRIMARIA MIGUEL HIDALGO</t>
  </si>
  <si>
    <t>PR-16GU065</t>
  </si>
  <si>
    <t>CONSTRUCCION DE CERCA PERIMETRAL EN ESCUELA PRIMARIA 29 DE NOVIEMBRE</t>
  </si>
  <si>
    <t>EL CAMPESINO</t>
  </si>
  <si>
    <t>PR-16GU066</t>
  </si>
  <si>
    <t>CONSTRUCCION DE COMEDOR ESCOLAR EN JARDIN DE NIÑOS JUANA DE ARCO</t>
  </si>
  <si>
    <t>SAN PEDRO LAS ARGUENAS</t>
  </si>
  <si>
    <t>PR-16GU067</t>
  </si>
  <si>
    <t>EQUIPAMIENTO DE COMEDOR ESCOLAR EN JARDIN DE NIÑOS JUANA DE ARCO</t>
  </si>
  <si>
    <t>PR-16GU068</t>
  </si>
  <si>
    <t>CONSTRUCCION DE COMEDOR ESCOLAR EN ESCUELA PRIMARIA JOSE MARIA MORELOS I. PAVON</t>
  </si>
  <si>
    <t>TECOMATE</t>
  </si>
  <si>
    <t>PR-16GU069</t>
  </si>
  <si>
    <t>CONSTRUCCION DE COMEDOR ESCOLAR EN ESCUELA PRIMARIA GRAL. ANGEL FLORES</t>
  </si>
  <si>
    <t>EL PITAHAYAL</t>
  </si>
  <si>
    <t>PR-16GU070</t>
  </si>
  <si>
    <t>EQUIPAMIENTO DE COMEDOR ESCOLAR EN ESCUELA PRIMARIA JOSE MARIA MORELOS I. PAVON</t>
  </si>
  <si>
    <t>PR-16GU071</t>
  </si>
  <si>
    <t>EQUIPAMIENTO DE COMEDOR ESCOLAR EN ESCUELA PRIMARIA GRAL. ANGEL FLORES</t>
  </si>
  <si>
    <t>PR-16GU072</t>
  </si>
  <si>
    <t>EQUIPAMIENTO DE COMEDOR ESCOLAR EN ESCUELA PRIMARIA EUSTAQUIO BUELNA</t>
  </si>
  <si>
    <t>LAS PARRITAS</t>
  </si>
  <si>
    <t>PR-16GU073</t>
  </si>
  <si>
    <t>CONSTRUCCION DE MODULOS SANITARIOSEN JARDIN DE NIÑOS NIÑOS HEROES</t>
  </si>
  <si>
    <t>LA UVA</t>
  </si>
  <si>
    <t>PR-16GU074</t>
  </si>
  <si>
    <t>MEJORAMIENTO DE AULAS (VENTANALES)  EN ESCUELA PRIMARIA ALFREDO DELGADO</t>
  </si>
  <si>
    <t>PR-16GU075</t>
  </si>
  <si>
    <t>CONSTRUCCION DE BAÑOS EN ESCUELA PRIMARIA JESUS RAMON ACOSTA CAMACHO</t>
  </si>
  <si>
    <t>PR-16GU076</t>
  </si>
  <si>
    <t>CONSTRUCCION DE MODULO SANITARIO EN ESCUELA PRIMARIA BENITO JUAREZ</t>
  </si>
  <si>
    <t>PORTUGUEZ DE GALVEZ</t>
  </si>
  <si>
    <t>PR-16GU077</t>
  </si>
  <si>
    <t>CONSTRUCCION DE MODULO SANITARIO EN ESCUELA PRIMARIA CONAFE</t>
  </si>
  <si>
    <t>EJIDO CHARCO LARGO</t>
  </si>
  <si>
    <t>PR-16GU078</t>
  </si>
  <si>
    <t>CONSTRUCCION DE MODULO SANITARIO EN ESCUELA PRIMARIA AGUSTINA RAMIREZ</t>
  </si>
  <si>
    <t>GALLO DE HIDALGO</t>
  </si>
  <si>
    <t>PR-16GU079</t>
  </si>
  <si>
    <t>CONSTRUCCION DE AULA EN JARDIN DE NIÑOS MARIA CASTAÑEDA</t>
  </si>
  <si>
    <t>PR-16GU080</t>
  </si>
  <si>
    <t>CONSTRUCCION DE AULA EN JARDIN DE NIÑOS NARCISO MENDOZA</t>
  </si>
  <si>
    <t>LAS CULEBRAS</t>
  </si>
  <si>
    <t>PR-16GU081</t>
  </si>
  <si>
    <t>CONSTRUCCION DE AULA EN JARDIN DE NIÑOS MARIA DE JESUS GALINDO VAZQUEZ</t>
  </si>
  <si>
    <t>PR-16GU082</t>
  </si>
  <si>
    <t>MEJORAMIENTO ELECTRICO EN ESCUELA PRIMARIA NICOLAS BRAVO</t>
  </si>
  <si>
    <t>COL. IPIS GUASAVE</t>
  </si>
  <si>
    <t>PR-16GU083</t>
  </si>
  <si>
    <t>CONSTRUCCION DE AULA EN ESCUELA PRIMARIA ANDRES GALVEZ</t>
  </si>
  <si>
    <t>PR-16GU084</t>
  </si>
  <si>
    <t>LA NORIA</t>
  </si>
  <si>
    <t>PR-16GU085</t>
  </si>
  <si>
    <t>DESARROLLO INSTITUCIONAL</t>
  </si>
  <si>
    <t>PR-16GU086</t>
  </si>
  <si>
    <t>GASTOS INDIRECTOS</t>
  </si>
  <si>
    <t xml:space="preserve">CONSTRATISTA </t>
  </si>
  <si>
    <t>NO. DE CONTRATO</t>
  </si>
  <si>
    <t>MONTO</t>
  </si>
  <si>
    <t>SALVADOR LLANES BRIONES</t>
  </si>
  <si>
    <t>010-16 DS</t>
  </si>
  <si>
    <t>CONSTRUCCIONES JACRI SA DE CV</t>
  </si>
  <si>
    <t>006-16 DS</t>
  </si>
  <si>
    <t>SELMA VERONICA NUÑEZ PINTO</t>
  </si>
  <si>
    <t>016-16 DS</t>
  </si>
  <si>
    <t>CONSTRUCCIONES Y AGREGADOS CRIL SA DE CV</t>
  </si>
  <si>
    <t>008-16 DS</t>
  </si>
  <si>
    <t>ARQ. JUAN MANUEL RODRIGUEZ GARCIA</t>
  </si>
  <si>
    <t>017- 16 DS</t>
  </si>
  <si>
    <t>KARLA LUGO CARVAJAL</t>
  </si>
  <si>
    <t>013-16 DS</t>
  </si>
  <si>
    <t>JOSE ARNOLDO ROJO BORQUEZ</t>
  </si>
  <si>
    <t>007-16 DS</t>
  </si>
  <si>
    <t>CONSTRUCCIONES Y EDIFICACIONES CEFEL SA DE CV</t>
  </si>
  <si>
    <t>005-16 DS</t>
  </si>
  <si>
    <t>CONSTRUCCION DE AULA EN ESCUELA PRIMARA JUSTO SIERRA</t>
  </si>
  <si>
    <t>ING. MANUEL ANTONIO NIIEBLAS INZUNZA</t>
  </si>
  <si>
    <t>009-16 DS</t>
  </si>
  <si>
    <t>MELINA ISAMAR MASCAREÑO PIÑA</t>
  </si>
  <si>
    <t>003-16 DS</t>
  </si>
  <si>
    <t>CONSTRUCTORA VALEMACHI SA DE CV</t>
  </si>
  <si>
    <t>002-16 DS</t>
  </si>
  <si>
    <t>MONTO  CON IVA</t>
  </si>
  <si>
    <t>001-16-DS</t>
  </si>
  <si>
    <t>FHIDERCON SA DE CV</t>
  </si>
  <si>
    <t>014-16 DS</t>
  </si>
  <si>
    <t>OMAR MONTIEL BONILLA</t>
  </si>
  <si>
    <t>020-16 DS</t>
  </si>
  <si>
    <t xml:space="preserve">INICIO </t>
  </si>
  <si>
    <t>TERMINO</t>
  </si>
  <si>
    <t>VERONICA LETICIA PONCE LEAL</t>
  </si>
  <si>
    <t>004-16 DS</t>
  </si>
  <si>
    <t>ANTICIPO</t>
  </si>
  <si>
    <t>STATUS</t>
  </si>
  <si>
    <t>PENDIENTE ALTA</t>
  </si>
  <si>
    <t>CAALSI INGENIERIA SA DE CV</t>
  </si>
  <si>
    <t>022-16 DS</t>
  </si>
  <si>
    <t>JESUS ERNESTO LOPEZ GALAVIZ</t>
  </si>
  <si>
    <t>021-16 DS</t>
  </si>
  <si>
    <t>JOSE MARTIN LOPEZ CARRILLO</t>
  </si>
  <si>
    <t>011-16 DS</t>
  </si>
  <si>
    <t>CONSTRUCTORA ARRE SA DE CV</t>
  </si>
  <si>
    <t>018-16 DS</t>
  </si>
  <si>
    <t>FALTA FIANZA</t>
  </si>
  <si>
    <t>ANA LUISA VILLA ARMENTA</t>
  </si>
  <si>
    <t>015-16 DS</t>
  </si>
  <si>
    <t>JOSE ANGEL RODRIGUEZ RODRIGUEZ</t>
  </si>
  <si>
    <t>019-16 DS</t>
  </si>
  <si>
    <t>EJIDO FLOR DE MAYO</t>
  </si>
  <si>
    <t>IRMA KARINA MEZA</t>
  </si>
  <si>
    <t>024-16 DS</t>
  </si>
  <si>
    <t>EN FIRMAS</t>
  </si>
  <si>
    <t>026-16 DS</t>
  </si>
  <si>
    <t>027-16 DS</t>
  </si>
  <si>
    <t>CONSTRUCTORA FALEYLO SA DE CV</t>
  </si>
  <si>
    <t>023-16 DS</t>
  </si>
  <si>
    <t>16/05/206</t>
  </si>
  <si>
    <t>15/07/206</t>
  </si>
  <si>
    <t>025-16 DS</t>
  </si>
  <si>
    <t>ADOLFO RUIZ CORTINES</t>
  </si>
  <si>
    <t>SINDICATURA</t>
  </si>
  <si>
    <t>SAN JOSE DE LA BRECHA</t>
  </si>
  <si>
    <t>LEON FONSECA</t>
  </si>
  <si>
    <t>LOCALIDAD</t>
  </si>
  <si>
    <t>DESCRIPCION DE LA OBRA</t>
  </si>
  <si>
    <t>NO. DE OBRA</t>
  </si>
  <si>
    <t>TOTAL</t>
  </si>
  <si>
    <t>ALCALDIA CENTRAL</t>
  </si>
  <si>
    <t>LA BRECHA</t>
  </si>
  <si>
    <t>REMANENTES</t>
  </si>
  <si>
    <t>BENEFICIARIOS</t>
  </si>
  <si>
    <t>TOTAL DE AGUA Y SANEAMIENTO</t>
  </si>
  <si>
    <t>AGUA Y SANEAMIENTO.-</t>
  </si>
  <si>
    <t>SALUD.-</t>
  </si>
  <si>
    <t>TOTAL SALUD</t>
  </si>
  <si>
    <t>SAN ANTONIO</t>
  </si>
  <si>
    <t>EL TAJITO</t>
  </si>
  <si>
    <t>MAXIMILIANO R. LOPEZ</t>
  </si>
  <si>
    <t>TOTAL URBANIZACION</t>
  </si>
  <si>
    <t>URBANIZACION.-</t>
  </si>
  <si>
    <t>VIVIENDA.-</t>
  </si>
  <si>
    <t>AMPLIACION DEL SISTEMA DE ELCTRIFICACION LOS ANGELES DEL TRIUNFO SECT. ESTADIO</t>
  </si>
  <si>
    <t>AMPLIACION DEL SISTEMA DE ELECTRIFICACION EN LA COLONIA SAN JOACHIN SECT. CARCAMO</t>
  </si>
  <si>
    <t>AMPLIACION DEL SISTEMA DE ELECTRIFICACION SECTOR COLONIA 24 DE FEBRERO</t>
  </si>
  <si>
    <t>AMPLIACION DEL SISTEMA DE ELECTRIFICACION EN COLONIA LA PIEDRERA  (SECT. FINAL DE LA CALLE JOSE MARIA RAYON)</t>
  </si>
  <si>
    <t>LOS ANGELES DEL TRIUNFO</t>
  </si>
  <si>
    <t>SAN JOACHIN</t>
  </si>
  <si>
    <t>AMPLIACION DEL SISTEMA DE ELECTRIFICACION RANCHITO DE CAIMANERO SECTOR ARROYO</t>
  </si>
  <si>
    <t>AMPLIACION DE RED ELECTRICA FRANCISCO R. SERRANO (SECTOR ULTIMA CALLE HACIA EL ORIENTE)</t>
  </si>
  <si>
    <t>AMPLIACION DE RED ELECTRICA EL CUITABON SECTOR AMPLIACION SALIDA A LEON FONSECA</t>
  </si>
  <si>
    <t>AMPLIACION DEL SISTEMA DE ELECTRIFICACION EL CAIMANERO SECTOR TEMPLO</t>
  </si>
  <si>
    <t>AMPLIACION DE RED ELECTRICA GUASAVE SECTOR COLONIA UNE CALLES 3,4 Y 5</t>
  </si>
  <si>
    <t>AMPLIACION DE RED ELECTRICA GUAYPARIME (SECTOR TELESECUNDARIA)</t>
  </si>
  <si>
    <t>RANCHITO DE CAIMANERO</t>
  </si>
  <si>
    <t>EL CUITABON</t>
  </si>
  <si>
    <t>EL CAIMANERO</t>
  </si>
  <si>
    <t>GUAYPARIME</t>
  </si>
  <si>
    <t>EL BURRION</t>
  </si>
  <si>
    <t>FAIS RAMO 33</t>
  </si>
  <si>
    <t>TOTAL VIVIENDA</t>
  </si>
  <si>
    <t>EDUCACION.-</t>
  </si>
  <si>
    <t>TOTAL EDUCACION</t>
  </si>
  <si>
    <t>TOTAL GASTOS INDIRECTOS</t>
  </si>
  <si>
    <t>TOTAL FAISMDF</t>
  </si>
  <si>
    <t>FONDO DE APORTACIONES PARA LA INFRAESTRUCTURA SOCIAL MUNICIPAL Y DE LAS DEMARCACIONES TERRITORIALES DEL DISTRITO FEDERAL</t>
  </si>
  <si>
    <t>CIERRE DE EJERCICIO RAMO 33</t>
  </si>
  <si>
    <t>DIRECCION GENERAL DE PLANEACION Y DESARRO SOCIAL</t>
  </si>
  <si>
    <t>PALOS BLANCOS</t>
  </si>
  <si>
    <t>EL HUITUSSI</t>
  </si>
  <si>
    <t>TOTAL EJERCIDO</t>
  </si>
  <si>
    <t>INVERSION APROBADA</t>
  </si>
  <si>
    <t>INVERSION EJERCIDA</t>
  </si>
  <si>
    <t>BENEFICIADOS</t>
  </si>
  <si>
    <t>AMPLIACION DE RED</t>
  </si>
  <si>
    <t>EL CHINAL</t>
  </si>
  <si>
    <t>NOROTILLOS</t>
  </si>
  <si>
    <t>AMPLIACION DE RED SECT CHANO CASTRO</t>
  </si>
  <si>
    <t>CANAL 27</t>
  </si>
  <si>
    <t>EJERCICIO FISCAL 2017</t>
  </si>
  <si>
    <t>PR-17GU001</t>
  </si>
  <si>
    <t>PR-17GU002</t>
  </si>
  <si>
    <t>PR-17GU003</t>
  </si>
  <si>
    <t>PR-17GU004</t>
  </si>
  <si>
    <t>PR-17GU005</t>
  </si>
  <si>
    <t>PR-17GU006</t>
  </si>
  <si>
    <t>PR-17GU007</t>
  </si>
  <si>
    <t>PR-17GU008</t>
  </si>
  <si>
    <t>PR-17GU009</t>
  </si>
  <si>
    <t>PR-17GU010</t>
  </si>
  <si>
    <t>PR-17GU011</t>
  </si>
  <si>
    <t>PR-17GU012</t>
  </si>
  <si>
    <t>PR-17GU013</t>
  </si>
  <si>
    <t>PR-17GU086</t>
  </si>
  <si>
    <t>PR-17GU217</t>
  </si>
  <si>
    <t>PR-17GU218</t>
  </si>
  <si>
    <t>PR-17GU219</t>
  </si>
  <si>
    <t>PR-17GU220</t>
  </si>
  <si>
    <t>PR-17GU309</t>
  </si>
  <si>
    <t>PR-17GU316</t>
  </si>
  <si>
    <t>REHABILITACION DEL SISTEMA DE DRENAJE SANITARIO</t>
  </si>
  <si>
    <t>REHABILITACION DE SISTEMA DE DRENAJE SANITARIO</t>
  </si>
  <si>
    <t>CONSTRUCCION DEL SISTEMA DE ALEJAMIENTO Y SANEAMIENTO DE AGUAS NEGRAS</t>
  </si>
  <si>
    <t>CONSTRUCCIÓN DE PLANTA DE TRATAMIENTO DE AGUAS RESIDUALES (PRIMERA ETAPA)</t>
  </si>
  <si>
    <t>RECONSTRUCCION DE COLECTOR PRINCIPAL DE AGUAS NEGRAS</t>
  </si>
  <si>
    <t>REHABILITACION DE LA CONDUCCION DE AGUAS CRUDAS PLANTA POTABILIZADORA</t>
  </si>
  <si>
    <t>REHABILITACION DE LA RED DE DISTRIBUCION DEL SISTEMA DE AGUA POTABLE</t>
  </si>
  <si>
    <t>REHABILITACION DE PLANTA POTABILIZADORA DE 5 LPS DEL SISTEMA DE AGUA POTABLE</t>
  </si>
  <si>
    <t>REHABILITACION DEL PROCESO DE ABASTECIMIENTO Y POTABILIZADORA DEL SISTEMA MULTIPLE</t>
  </si>
  <si>
    <t>AMPLIACION Y MEJORAMIENTO DE PLANTA POTABILIZADORA DE 20 A 30 LPS.</t>
  </si>
  <si>
    <t>CONSTRUCCION DE TANQUE DE ALMACENAMIENTO DE CONCRETO DE 50 M3 (SEGUNDA ETAPA)</t>
  </si>
  <si>
    <t>CONSTRUCCION DE TANQUE DE ALMACENAMIENTO DE CONCRETO.</t>
  </si>
  <si>
    <t>REHABILITACION DE TANQUE DE ALMACENAMIENTO METALICO DE 200 M3 DE CAPACIDAD</t>
  </si>
  <si>
    <t>REHABILITACION DE CARCAMO DE AGUAS NEGRAS DEL SISTEMA DE DRENAJE SANITARIO</t>
  </si>
  <si>
    <t>REHABILITACION DE TANQUE METALICO DE ALMACENAMIENTO DE 50 M3 DEL SISTEMA DE AGUA POTABLE</t>
  </si>
  <si>
    <t>REHABILITACION DE LINEA DE CONDUCCION DEL SISTEMA MULTIPLE DE AGUA POTABLE</t>
  </si>
  <si>
    <t>ALEJAMIENTO DE LA DESCARGA DEL DRENAJE SANITARIO</t>
  </si>
  <si>
    <t>CONSTRUCCION DE TOMAS DOMICILIARIAS Y LINEA DE AGUA POTABLE</t>
  </si>
  <si>
    <t>AMPLIACION DE DRENAJE SANITARIO EN LA COLONIA VALLE CAMPESTRE</t>
  </si>
  <si>
    <t>CALLEJONES DE GUASAVITO</t>
  </si>
  <si>
    <t>SAN GABRIEL</t>
  </si>
  <si>
    <t>ABELARDO L. RODRIGUEZ</t>
  </si>
  <si>
    <t>ESTACION CAPOMAS</t>
  </si>
  <si>
    <t>PUEBLO VIEJO</t>
  </si>
  <si>
    <t>COL. BATAMOTE (GABRIEL LEVA SOLANO)</t>
  </si>
  <si>
    <t>GUASVITO</t>
  </si>
  <si>
    <t>LOS TESITOS (LAS BRISAS)</t>
  </si>
  <si>
    <t>CERRO CABEZON</t>
  </si>
  <si>
    <t>REMANENTES 2016</t>
  </si>
  <si>
    <t>REND. FINANCIEROS (2017)</t>
  </si>
  <si>
    <t>ESTATAL</t>
  </si>
  <si>
    <t>FISE</t>
  </si>
  <si>
    <t>PR-17GU014</t>
  </si>
  <si>
    <t>PR-17GU015</t>
  </si>
  <si>
    <t>PR-17GU016</t>
  </si>
  <si>
    <t>PR-17GU017</t>
  </si>
  <si>
    <t>PR-17GU018</t>
  </si>
  <si>
    <t>PR-17GU019</t>
  </si>
  <si>
    <t>PR-17GU020</t>
  </si>
  <si>
    <t>PR-17GU021</t>
  </si>
  <si>
    <t>PR-17GU310</t>
  </si>
  <si>
    <t>PR-17GU311</t>
  </si>
  <si>
    <t>PR-17GU312</t>
  </si>
  <si>
    <t>PR-17GU313</t>
  </si>
  <si>
    <t>PR-17GU314</t>
  </si>
  <si>
    <t>PR-17GU315</t>
  </si>
  <si>
    <t>MEJORAMIENTO GENERAL DE DISPENSARIO MEDICO</t>
  </si>
  <si>
    <t>AMPLIACION DE UNIDAD MEDICA GRUPO BETA (DEABETES INFANTIL)</t>
  </si>
  <si>
    <t>MEJORAMIENTO DE CENTRO DE SALUD</t>
  </si>
  <si>
    <t>EL TORTUGO</t>
  </si>
  <si>
    <t>EL VARAL</t>
  </si>
  <si>
    <t>EL HUITUSSI Y ANEXOS</t>
  </si>
  <si>
    <t>CALLEJONES DE TAMAZULA</t>
  </si>
  <si>
    <t>TORTUGO</t>
  </si>
  <si>
    <t>PR-17GU022</t>
  </si>
  <si>
    <t>PR-17GU023</t>
  </si>
  <si>
    <t>PR-17GU025</t>
  </si>
  <si>
    <t>PR-17GU026</t>
  </si>
  <si>
    <t>PR-17GU027</t>
  </si>
  <si>
    <t>PR-17GU029</t>
  </si>
  <si>
    <t>PR-17GU030</t>
  </si>
  <si>
    <t>PR-17GU031</t>
  </si>
  <si>
    <t>PR-17GU032</t>
  </si>
  <si>
    <t>PR-17GU033</t>
  </si>
  <si>
    <t>PR-17GU034</t>
  </si>
  <si>
    <t>PR-17GU200</t>
  </si>
  <si>
    <t>PR-17GU201</t>
  </si>
  <si>
    <t>PR-17GU202</t>
  </si>
  <si>
    <t>PR-17GU203</t>
  </si>
  <si>
    <t>PR-17GU204</t>
  </si>
  <si>
    <t>PR-17GU206</t>
  </si>
  <si>
    <t>PR-17GU207</t>
  </si>
  <si>
    <t>PR-17GU208</t>
  </si>
  <si>
    <t>PR-17GU221</t>
  </si>
  <si>
    <t>PR-17GU222</t>
  </si>
  <si>
    <t>PR-17GU036</t>
  </si>
  <si>
    <t>PR-17GU037</t>
  </si>
  <si>
    <t>PR-17GU038</t>
  </si>
  <si>
    <t>PR-17GU039</t>
  </si>
  <si>
    <t>PR-17GU040</t>
  </si>
  <si>
    <t>PR-17GU302</t>
  </si>
  <si>
    <t>PR-17GU041</t>
  </si>
  <si>
    <t>PR-17GU042</t>
  </si>
  <si>
    <t>PR-17GU301</t>
  </si>
  <si>
    <t>CONSTRUCCION DE PAVIMENTO CON CONCRETO HIDRAULICO Y GUARNICIONES TIPO "L" PARA BLVD. BALUARTE ENTRE BLVD. CENTRAL Y LA AV. EDUCACION.</t>
  </si>
  <si>
    <t>MEJORAMIENTO DE COMEDOR COMUNITARIO</t>
  </si>
  <si>
    <t>EQUIPAMIENTO DE COMEDOR COMUNITARIO</t>
  </si>
  <si>
    <t>AMPLIACION DE COMEDOR COMUNITARIO</t>
  </si>
  <si>
    <t>MEJORAMIENTO DE ALBERGUE ASILO DE ANCIANOS</t>
  </si>
  <si>
    <t>LAS PLAYAS</t>
  </si>
  <si>
    <t>ADOLFO RUIZ CORTINES NO. 2</t>
  </si>
  <si>
    <t>CHOROHUI</t>
  </si>
  <si>
    <t>BABUJAQUI</t>
  </si>
  <si>
    <t>SAN PASCUAL</t>
  </si>
  <si>
    <t>ROJO GOMEZ</t>
  </si>
  <si>
    <t>PALOS VERDES</t>
  </si>
  <si>
    <t>LAS MORAS</t>
  </si>
  <si>
    <t>COREREPE</t>
  </si>
  <si>
    <t>PR-17GU044</t>
  </si>
  <si>
    <t>PR-17GU045</t>
  </si>
  <si>
    <t>PR-17GU048</t>
  </si>
  <si>
    <t>PR-17GU049</t>
  </si>
  <si>
    <t>PR-17GU050</t>
  </si>
  <si>
    <t>PR-17GU051</t>
  </si>
  <si>
    <t>PR-17GU052</t>
  </si>
  <si>
    <t>PR-17GU209</t>
  </si>
  <si>
    <t>PR-17GU211</t>
  </si>
  <si>
    <t>PR-17GU212</t>
  </si>
  <si>
    <t>PR-17GU213</t>
  </si>
  <si>
    <t>PR-17GU214</t>
  </si>
  <si>
    <t>PR-17GU307</t>
  </si>
  <si>
    <t>PR-17GU308</t>
  </si>
  <si>
    <t>AMPLIACION DE RED ELECTRICA  SECTOR IMELDA VELAZQUEZ</t>
  </si>
  <si>
    <t>AMPLIACION DE RED ELECTRICA  SECTOR CRISTELA FLORES</t>
  </si>
  <si>
    <t>AMPLIACION DE RED ELECTRICA  SECTOR SINIA</t>
  </si>
  <si>
    <t xml:space="preserve">AMPLIACION DE RED ELECTRICA  </t>
  </si>
  <si>
    <t>AMPLIACION DE RED ELECTRICA  SECT. TAVO ROBLES</t>
  </si>
  <si>
    <t>AMPLIACION DE RED ELECTRICA  SECT. SALIDA A PORTUGUEZ</t>
  </si>
  <si>
    <t>AMPLIACION DE RED ELECTRICA SECTOR LA LINEA</t>
  </si>
  <si>
    <t>AMPLIACION DE RED ELECTRICA SECTOR EL REALENGO</t>
  </si>
  <si>
    <t>AMPLIACION DE RED ELECTRICASECTOR PRIMARIA</t>
  </si>
  <si>
    <t>AMPLIACION DE RED ELECTRICA SECTOR ATRÁS DEL ESTADIO DE BEIS BOL</t>
  </si>
  <si>
    <t>AMPLIACION DE RED ELECTRICA SECTOR EL ALTO</t>
  </si>
  <si>
    <t>AMPLIACION DE RED ELECTRICA SECTOR MARCI JANELY LOPEZ</t>
  </si>
  <si>
    <t>AMPLIACION DE RED ELECTRICA SECTOR COLONIA 24 DE FEBRERO</t>
  </si>
  <si>
    <t>CONSTRUCCION DE PISO FIRME COMUNIDADES VARIAS</t>
  </si>
  <si>
    <t>MIGUEL ALEMAN</t>
  </si>
  <si>
    <t>SAN PEDRO RANCHITO</t>
  </si>
  <si>
    <t>EL TORUNO</t>
  </si>
  <si>
    <t>LA ENTRADA VIEJA</t>
  </si>
  <si>
    <t>EJ. CINCO DE MAYO</t>
  </si>
  <si>
    <t>PR-17GU053</t>
  </si>
  <si>
    <t>PR-17GU054</t>
  </si>
  <si>
    <t>PR-17GU055</t>
  </si>
  <si>
    <t>PR-17GU056</t>
  </si>
  <si>
    <t>PR-17GU057</t>
  </si>
  <si>
    <t>PR-17GU058</t>
  </si>
  <si>
    <t>PR-17GU059</t>
  </si>
  <si>
    <t>PR-17GU060</t>
  </si>
  <si>
    <t>PR-17GU061</t>
  </si>
  <si>
    <t>PR-17GU062</t>
  </si>
  <si>
    <t>PR-17GU063</t>
  </si>
  <si>
    <t>PR-17GU064</t>
  </si>
  <si>
    <t>PR-17GU065</t>
  </si>
  <si>
    <t>PR-17GU066</t>
  </si>
  <si>
    <t>PR-17GU067</t>
  </si>
  <si>
    <t>PR-17GU068</t>
  </si>
  <si>
    <t>PR-17GU069</t>
  </si>
  <si>
    <t>PR-17GU070</t>
  </si>
  <si>
    <t>PR-17GU071</t>
  </si>
  <si>
    <t>PR-17GU072</t>
  </si>
  <si>
    <t>PR-17GU073</t>
  </si>
  <si>
    <t>PR-17GU074</t>
  </si>
  <si>
    <t>PR-17GU075</t>
  </si>
  <si>
    <t>PR-17GU076</t>
  </si>
  <si>
    <t>PR-17GU077</t>
  </si>
  <si>
    <t>PR-17GU078</t>
  </si>
  <si>
    <t>PR-17GU079</t>
  </si>
  <si>
    <t>PR-17GU080</t>
  </si>
  <si>
    <t>PR-17GU081</t>
  </si>
  <si>
    <t>PR-17GU082</t>
  </si>
  <si>
    <t>PR-17GU083</t>
  </si>
  <si>
    <t>PR-17GU084</t>
  </si>
  <si>
    <t>PR-17GU085</t>
  </si>
  <si>
    <t>PR-17GU303</t>
  </si>
  <si>
    <t>PR-17GU306</t>
  </si>
  <si>
    <t>CONSTRUCCION DE TECHUMBRE METALICA DE SECCION 13.70 X 10.00 MTS. EN JARDIN DE NIÑOS AGUSTINA ACHOY</t>
  </si>
  <si>
    <t>CONSTRUCCION DE TECHUMBRE METALICA DE SECCION 8.00 X 8.00 MTS. EN JARDIN DE NIÑOS CLARITA SANTILLANES SOTO</t>
  </si>
  <si>
    <t>CONSTRUCCION DE AULA EN JARDIN DE NIÑOS ADOLFO REYES</t>
  </si>
  <si>
    <t>MEJORAMIENTO (IMPERMEABILIZACION) EN AULA EN ESCUELA PRIMARIA ANDRES GALVEZ</t>
  </si>
  <si>
    <t>MEJORAMIENTO (APLANADOS, BANQUETAS Y IMPERMEABILIZANTE) DE AULA EN ESCUELA PRIMARIA ADOLFO LOPEZ MATEOS</t>
  </si>
  <si>
    <t>MEJORAMIENTO (GENERAL)  EN ESCUELA PRIMARIA MIGUEL HIDALGO</t>
  </si>
  <si>
    <t>MEJORAMIENTO (TECHOS)  EN ESCUELA PRIMARIA JUSTO SIERRA</t>
  </si>
  <si>
    <t>MEJORAMIENTO (GENERAL)  EN ESCUELA PRIMARIA ADOLFO LOPEZ MATEOS</t>
  </si>
  <si>
    <t>CONSTRUCCION DE BARDA PERIMETRAL EN ESCUELA PRIMARIA MARIANO ESCOBEDO</t>
  </si>
  <si>
    <t>MEJORAMIENTO DE BARDA PERIMETRAL EN ESCUELA PRIMARIA 18 DE MARZO</t>
  </si>
  <si>
    <t>CONSTRUCCION DE COMEDOR ESCOLAR EN ESCUELA PRIMARIA MATAMOROS</t>
  </si>
  <si>
    <t>EQUIPAMIENTO DE COMEDOR ESCOLAR EN ESCUELA PRIMARIA GENERAL ANGEL FLORES</t>
  </si>
  <si>
    <t>EQUIPAMIENTO DE COMEDOR ESCOLAR EN ESCUELA PRIMARIA MATAMOROS</t>
  </si>
  <si>
    <t>AMPLIACION DE COMEDOR ESCOLAR EN ESCUELA PRIMARIA NIÑOS HEROES</t>
  </si>
  <si>
    <t>MEJORAMIENTO ELECTRICO EN ESCUELA PRIMARIA 6 DE ENERO</t>
  </si>
  <si>
    <t>MEJORAMIENTO ELECTRICO EN ESCUELA PRIMARIA RAFAEL RAMIREZ</t>
  </si>
  <si>
    <t>MEJORAMIENTO (VITROPISO) EN ESCUELA PRIMARIA RAFAEL RAMIREZ</t>
  </si>
  <si>
    <t>CONSTRUCCION DE SUBESTACION EN ESCUELA PRIMARIA 12 DE OCTUBRE</t>
  </si>
  <si>
    <t>CONSTRUCCION DE MODULO SANITARIO DE SECCION 5.85 X 4.85 MTS. EN ESCUELAPRIMARIA JUAN ESCUTIA</t>
  </si>
  <si>
    <t>CONSTRUCCION DE MODULO SANITARIO DE SECCION 5.85 X 4.85 MTS. EN ESCUELA PRIMARIA LAZARO CARDENAS</t>
  </si>
  <si>
    <t>CONSTRUCCION DE MODULO SANITARIO DE SECCION 5.85 X 4.85 MTS. EN ESCUELA PRIMARIA REFORMA AGRARIA</t>
  </si>
  <si>
    <t>CONSTRUCCION DE TECHUMBRE METALICA DE EN ESCUELA PRIMARIA EMILIANO ZAPATA</t>
  </si>
  <si>
    <t>CONSTRUCCION DE TECHUMBRE  DE SECCION 21.80 X 16.50 MTS. METALICA EN  ESCUELA PRIMARIA ADOLFO LOPEZ MATEOS</t>
  </si>
  <si>
    <t>MEJORAMIENTO (VITROPISO) DE AULA EN ESCUELA SECUNDARIA TECNICA NO.6</t>
  </si>
  <si>
    <t>CONSTRUCCION DE CERCA PERIMETRAL EN ESCUELA SECUNDARIA TECNICA NO.6</t>
  </si>
  <si>
    <t>CONSTRUCCION DE CERCA PERIMETRAL EN ESCUELA SECUNDARIA TECNICA NO.53</t>
  </si>
  <si>
    <t>CONSTRUCCION DE CERCA PERIMETRAL EN ESCUELA TELESECUNDARIA NO. 107-X</t>
  </si>
  <si>
    <t>MEJORAMIENTO ELECTRICO E INSTALACION DE SUBESTACION 112 KVA ESCUELA SECUNDARIA RAUL CERVANTES AHUMADA</t>
  </si>
  <si>
    <t>CONSTRUCCION DE TECHUMBRE METALICA DE SECCION 33.25X 20.80 MTS.EN ESCUELA SECUNDARIA JAIME TORRES BODET</t>
  </si>
  <si>
    <t>CONSTRUCCION DE TECHUMBRE METALICA EN ESCUELA SECUNDARIA TECNICA 28</t>
  </si>
  <si>
    <t>CONSTRUCCION DE AULA ADOSADA DE SECCION 6.00 X 8.00 EN ESCUELA SECUNDARIA JESUS ANTONIO AGUILAR OJEDA</t>
  </si>
  <si>
    <t>MEJORAMIENTO ELECTRICO E INSTALACION DE SUBESTACION DE 112 KVA EN ESCUELA PRIMARIA CARMEN SERDAN</t>
  </si>
  <si>
    <t>EQUIPAMIENTO DE COMEDOR ESCOLAR EN ESCUELA PRIMARIA ELIGIO OROZCO</t>
  </si>
  <si>
    <t>EQUIPAMIENTO DE COMEDOR ESCOLAR EN ESCUELA SECUNDARIA SNTE</t>
  </si>
  <si>
    <t>LAS CAÑADAS NO.1</t>
  </si>
  <si>
    <t>LAS CRUCESITAS</t>
  </si>
  <si>
    <t>LOMAS DEL MAR</t>
  </si>
  <si>
    <t>ROBERTO BARRIOS</t>
  </si>
  <si>
    <t>LAS CAÑADAS NO.2</t>
  </si>
  <si>
    <t>EL SABINO</t>
  </si>
  <si>
    <t>EL DORADO NO. 3</t>
  </si>
  <si>
    <t>EJ. CAMPO CRUCERO</t>
  </si>
  <si>
    <t>EJ. HEROES MEXICANOS</t>
  </si>
  <si>
    <t>LA ESCALERA</t>
  </si>
  <si>
    <t>EJ. MIGUEL ALEMAN</t>
  </si>
  <si>
    <t>TERAHUITO</t>
  </si>
  <si>
    <t>BACHOCO</t>
  </si>
  <si>
    <t>SAN SEBASTIAN NO.2</t>
  </si>
  <si>
    <t>PR-17GU401</t>
  </si>
  <si>
    <t>CONSTRUCCION DE RED DE DISTRIBUCION Y CONSTRUCCION DE TANQUE DE REGULARIZACION DE 150 M3 DE CAPACIDAD</t>
  </si>
  <si>
    <t>FEDERAL</t>
  </si>
  <si>
    <t>MEJORAMIENTO DE ALBERGUE ASILO DE ANCIANOS (SECT. CASA DE DIA)</t>
  </si>
  <si>
    <t>PR-17GU400</t>
  </si>
  <si>
    <t>RENDIMIENTOS FINANCIEROS 2016</t>
  </si>
  <si>
    <t>PR-17GU402</t>
  </si>
  <si>
    <t>PR-17GU403</t>
  </si>
  <si>
    <t>RENDIMIENTOS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</si>
</sst>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right" vertical="center" wrapText="1"/>
    </xf>
    <xf numFmtId="4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3" fontId="4" fillId="2" borderId="1" xfId="3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3" applyFont="1" applyFill="1" applyBorder="1" applyAlignment="1">
      <alignment horizontal="center" vertical="center"/>
    </xf>
    <xf numFmtId="0" fontId="8" fillId="4" borderId="1" xfId="0" applyFont="1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164" fontId="6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3" fontId="9" fillId="0" borderId="2" xfId="3" applyNumberFormat="1" applyFont="1" applyFill="1" applyBorder="1" applyAlignment="1">
      <alignment horizontal="center" vertical="center"/>
    </xf>
    <xf numFmtId="0" fontId="12" fillId="0" borderId="0" xfId="0" applyFont="1"/>
    <xf numFmtId="2" fontId="9" fillId="0" borderId="2" xfId="3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0" fillId="0" borderId="0" xfId="0" applyBorder="1"/>
    <xf numFmtId="0" fontId="13" fillId="0" borderId="0" xfId="0" applyFont="1" applyBorder="1" applyAlignment="1"/>
    <xf numFmtId="43" fontId="10" fillId="4" borderId="7" xfId="3" applyNumberFormat="1" applyFont="1" applyFill="1" applyBorder="1" applyAlignment="1">
      <alignment horizontal="center" vertical="center"/>
    </xf>
    <xf numFmtId="2" fontId="10" fillId="4" borderId="7" xfId="3" applyNumberFormat="1" applyFont="1" applyFill="1" applyBorder="1" applyAlignment="1">
      <alignment horizontal="right" vertical="center"/>
    </xf>
    <xf numFmtId="43" fontId="11" fillId="4" borderId="7" xfId="1" applyFont="1" applyFill="1" applyBorder="1" applyAlignment="1">
      <alignment horizontal="right" vertical="center" wrapText="1"/>
    </xf>
    <xf numFmtId="2" fontId="11" fillId="4" borderId="7" xfId="1" applyNumberFormat="1" applyFont="1" applyFill="1" applyBorder="1" applyAlignment="1">
      <alignment horizontal="right" vertical="center" wrapText="1"/>
    </xf>
    <xf numFmtId="2" fontId="11" fillId="4" borderId="8" xfId="1" applyNumberFormat="1" applyFont="1" applyFill="1" applyBorder="1" applyAlignment="1">
      <alignment horizontal="right" vertical="center" wrapText="1"/>
    </xf>
    <xf numFmtId="43" fontId="9" fillId="0" borderId="2" xfId="3" applyNumberFormat="1" applyFont="1" applyFill="1" applyBorder="1" applyAlignment="1">
      <alignment horizontal="right" vertical="center"/>
    </xf>
    <xf numFmtId="43" fontId="11" fillId="4" borderId="7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43" fontId="9" fillId="0" borderId="1" xfId="3" applyNumberFormat="1" applyFont="1" applyFill="1" applyBorder="1" applyAlignment="1">
      <alignment horizontal="center" vertical="center"/>
    </xf>
    <xf numFmtId="2" fontId="9" fillId="0" borderId="1" xfId="3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43" fontId="10" fillId="4" borderId="7" xfId="3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 wrapText="1"/>
    </xf>
    <xf numFmtId="43" fontId="11" fillId="4" borderId="7" xfId="0" applyNumberFormat="1" applyFont="1" applyFill="1" applyBorder="1" applyAlignment="1">
      <alignment vertical="center"/>
    </xf>
    <xf numFmtId="2" fontId="11" fillId="4" borderId="7" xfId="0" applyNumberFormat="1" applyFont="1" applyFill="1" applyBorder="1" applyAlignment="1">
      <alignment vertical="center"/>
    </xf>
    <xf numFmtId="2" fontId="11" fillId="4" borderId="8" xfId="0" applyNumberFormat="1" applyFont="1" applyFill="1" applyBorder="1" applyAlignment="1">
      <alignment vertical="center"/>
    </xf>
    <xf numFmtId="43" fontId="17" fillId="4" borderId="7" xfId="0" applyNumberFormat="1" applyFont="1" applyFill="1" applyBorder="1" applyAlignment="1">
      <alignment vertical="center"/>
    </xf>
    <xf numFmtId="43" fontId="17" fillId="4" borderId="7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/>
    <xf numFmtId="43" fontId="9" fillId="0" borderId="26" xfId="0" applyNumberFormat="1" applyFont="1" applyFill="1" applyBorder="1" applyAlignment="1">
      <alignment horizontal="left" vertical="center"/>
    </xf>
    <xf numFmtId="43" fontId="9" fillId="0" borderId="28" xfId="0" applyNumberFormat="1" applyFont="1" applyFill="1" applyBorder="1" applyAlignment="1">
      <alignment horizontal="left" vertical="center"/>
    </xf>
    <xf numFmtId="2" fontId="9" fillId="0" borderId="22" xfId="3" applyNumberFormat="1" applyFont="1" applyFill="1" applyBorder="1" applyAlignment="1">
      <alignment horizontal="right" vertical="center"/>
    </xf>
    <xf numFmtId="43" fontId="10" fillId="4" borderId="29" xfId="3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" fontId="10" fillId="4" borderId="31" xfId="3" applyNumberFormat="1" applyFont="1" applyFill="1" applyBorder="1" applyAlignment="1">
      <alignment horizontal="right" vertical="center"/>
    </xf>
    <xf numFmtId="2" fontId="9" fillId="0" borderId="12" xfId="3" applyNumberFormat="1" applyFont="1" applyFill="1" applyBorder="1" applyAlignment="1">
      <alignment horizontal="right" vertical="center"/>
    </xf>
    <xf numFmtId="2" fontId="9" fillId="0" borderId="32" xfId="3" applyNumberFormat="1" applyFont="1" applyFill="1" applyBorder="1" applyAlignment="1">
      <alignment horizontal="right" vertical="center"/>
    </xf>
    <xf numFmtId="2" fontId="10" fillId="4" borderId="13" xfId="3" applyNumberFormat="1" applyFont="1" applyFill="1" applyBorder="1" applyAlignment="1">
      <alignment horizontal="right" vertical="center"/>
    </xf>
    <xf numFmtId="43" fontId="10" fillId="4" borderId="31" xfId="3" applyNumberFormat="1" applyFont="1" applyFill="1" applyBorder="1" applyAlignment="1">
      <alignment horizontal="right" vertical="center"/>
    </xf>
    <xf numFmtId="43" fontId="9" fillId="0" borderId="22" xfId="3" applyNumberFormat="1" applyFont="1" applyFill="1" applyBorder="1" applyAlignment="1">
      <alignment horizontal="right" vertical="center"/>
    </xf>
    <xf numFmtId="43" fontId="19" fillId="4" borderId="31" xfId="3" applyNumberFormat="1" applyFont="1" applyFill="1" applyBorder="1" applyAlignment="1">
      <alignment horizontal="right" vertical="center"/>
    </xf>
    <xf numFmtId="43" fontId="19" fillId="4" borderId="8" xfId="3" applyNumberFormat="1" applyFont="1" applyFill="1" applyBorder="1" applyAlignment="1">
      <alignment horizontal="right" vertical="center"/>
    </xf>
    <xf numFmtId="43" fontId="9" fillId="0" borderId="22" xfId="3" applyNumberFormat="1" applyFont="1" applyFill="1" applyBorder="1" applyAlignment="1">
      <alignment horizontal="center" vertical="center"/>
    </xf>
    <xf numFmtId="43" fontId="17" fillId="4" borderId="8" xfId="3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43" fontId="11" fillId="4" borderId="29" xfId="1" applyFont="1" applyFill="1" applyBorder="1" applyAlignment="1">
      <alignment horizontal="right" vertical="center" wrapText="1"/>
    </xf>
    <xf numFmtId="43" fontId="9" fillId="0" borderId="1" xfId="3" applyNumberFormat="1" applyFont="1" applyFill="1" applyBorder="1" applyAlignment="1">
      <alignment horizontal="right" vertical="center"/>
    </xf>
    <xf numFmtId="43" fontId="13" fillId="4" borderId="7" xfId="1" applyNumberFormat="1" applyFont="1" applyFill="1" applyBorder="1" applyAlignment="1">
      <alignment horizontal="right" vertical="center" wrapText="1"/>
    </xf>
    <xf numFmtId="43" fontId="17" fillId="4" borderId="7" xfId="1" applyNumberFormat="1" applyFont="1" applyFill="1" applyBorder="1" applyAlignment="1">
      <alignment horizontal="right" vertical="center" wrapText="1"/>
    </xf>
    <xf numFmtId="2" fontId="17" fillId="4" borderId="7" xfId="1" applyNumberFormat="1" applyFont="1" applyFill="1" applyBorder="1" applyAlignment="1">
      <alignment horizontal="right" vertical="center" wrapText="1"/>
    </xf>
    <xf numFmtId="2" fontId="17" fillId="4" borderId="8" xfId="1" applyNumberFormat="1" applyFont="1" applyFill="1" applyBorder="1" applyAlignment="1">
      <alignment horizontal="right" vertical="center" wrapText="1"/>
    </xf>
    <xf numFmtId="2" fontId="3" fillId="0" borderId="38" xfId="1" applyNumberFormat="1" applyFont="1" applyFill="1" applyBorder="1" applyAlignment="1">
      <alignment horizontal="right" vertical="center" wrapText="1"/>
    </xf>
    <xf numFmtId="43" fontId="17" fillId="4" borderId="13" xfId="1" applyFont="1" applyFill="1" applyBorder="1" applyAlignment="1">
      <alignment horizontal="right" vertical="center" wrapText="1"/>
    </xf>
    <xf numFmtId="2" fontId="11" fillId="4" borderId="13" xfId="1" applyNumberFormat="1" applyFont="1" applyFill="1" applyBorder="1" applyAlignment="1">
      <alignment horizontal="right" vertical="center" wrapText="1"/>
    </xf>
    <xf numFmtId="43" fontId="3" fillId="0" borderId="38" xfId="1" applyNumberFormat="1" applyFont="1" applyFill="1" applyBorder="1" applyAlignment="1">
      <alignment horizontal="right" vertical="center" wrapText="1"/>
    </xf>
    <xf numFmtId="43" fontId="19" fillId="4" borderId="13" xfId="3" applyNumberFormat="1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43" fontId="9" fillId="0" borderId="26" xfId="3" applyNumberFormat="1" applyFont="1" applyFill="1" applyBorder="1" applyAlignment="1">
      <alignment horizontal="right" vertical="center"/>
    </xf>
    <xf numFmtId="43" fontId="11" fillId="4" borderId="8" xfId="3" applyNumberFormat="1" applyFont="1" applyFill="1" applyBorder="1" applyAlignment="1">
      <alignment horizontal="center" vertical="center"/>
    </xf>
    <xf numFmtId="43" fontId="11" fillId="4" borderId="9" xfId="1" applyFont="1" applyFill="1" applyBorder="1" applyAlignment="1">
      <alignment horizontal="right" vertical="center" wrapText="1"/>
    </xf>
    <xf numFmtId="43" fontId="11" fillId="4" borderId="15" xfId="1" applyFont="1" applyFill="1" applyBorder="1" applyAlignment="1">
      <alignment horizontal="right" vertical="center" wrapText="1"/>
    </xf>
    <xf numFmtId="43" fontId="11" fillId="4" borderId="29" xfId="0" applyNumberFormat="1" applyFont="1" applyFill="1" applyBorder="1" applyAlignment="1">
      <alignment vertical="center"/>
    </xf>
    <xf numFmtId="43" fontId="11" fillId="4" borderId="13" xfId="0" applyNumberFormat="1" applyFont="1" applyFill="1" applyBorder="1" applyAlignment="1">
      <alignment vertical="center"/>
    </xf>
    <xf numFmtId="43" fontId="13" fillId="4" borderId="7" xfId="0" applyNumberFormat="1" applyFont="1" applyFill="1" applyBorder="1" applyAlignment="1">
      <alignment vertical="center"/>
    </xf>
    <xf numFmtId="43" fontId="17" fillId="4" borderId="29" xfId="0" applyNumberFormat="1" applyFont="1" applyFill="1" applyBorder="1" applyAlignment="1">
      <alignment vertical="center"/>
    </xf>
    <xf numFmtId="43" fontId="13" fillId="4" borderId="13" xfId="0" applyNumberFormat="1" applyFont="1" applyFill="1" applyBorder="1" applyAlignment="1">
      <alignment vertical="center"/>
    </xf>
    <xf numFmtId="2" fontId="11" fillId="4" borderId="11" xfId="0" applyNumberFormat="1" applyFont="1" applyFill="1" applyBorder="1" applyAlignment="1">
      <alignment vertical="center"/>
    </xf>
    <xf numFmtId="43" fontId="11" fillId="4" borderId="40" xfId="0" applyNumberFormat="1" applyFont="1" applyFill="1" applyBorder="1" applyAlignment="1">
      <alignment vertical="center"/>
    </xf>
    <xf numFmtId="43" fontId="11" fillId="4" borderId="36" xfId="0" applyNumberFormat="1" applyFont="1" applyFill="1" applyBorder="1" applyAlignment="1">
      <alignment vertical="center"/>
    </xf>
    <xf numFmtId="2" fontId="11" fillId="4" borderId="36" xfId="0" applyNumberFormat="1" applyFont="1" applyFill="1" applyBorder="1" applyAlignment="1">
      <alignment vertical="center"/>
    </xf>
    <xf numFmtId="2" fontId="11" fillId="4" borderId="21" xfId="0" applyNumberFormat="1" applyFont="1" applyFill="1" applyBorder="1" applyAlignment="1">
      <alignment vertical="center"/>
    </xf>
    <xf numFmtId="43" fontId="16" fillId="4" borderId="7" xfId="0" applyNumberFormat="1" applyFont="1" applyFill="1" applyBorder="1" applyAlignment="1">
      <alignment vertical="center"/>
    </xf>
    <xf numFmtId="43" fontId="13" fillId="4" borderId="8" xfId="0" applyNumberFormat="1" applyFont="1" applyFill="1" applyBorder="1" applyAlignment="1">
      <alignment vertical="center"/>
    </xf>
    <xf numFmtId="43" fontId="17" fillId="4" borderId="11" xfId="0" applyNumberFormat="1" applyFont="1" applyFill="1" applyBorder="1" applyAlignment="1">
      <alignment vertical="center"/>
    </xf>
    <xf numFmtId="2" fontId="11" fillId="4" borderId="15" xfId="0" applyNumberFormat="1" applyFont="1" applyFill="1" applyBorder="1" applyAlignment="1">
      <alignment vertical="center"/>
    </xf>
    <xf numFmtId="2" fontId="11" fillId="4" borderId="13" xfId="0" applyNumberFormat="1" applyFont="1" applyFill="1" applyBorder="1" applyAlignment="1">
      <alignment vertical="center"/>
    </xf>
    <xf numFmtId="2" fontId="11" fillId="4" borderId="31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vertical="center"/>
    </xf>
    <xf numFmtId="43" fontId="9" fillId="0" borderId="12" xfId="3" applyNumberFormat="1" applyFont="1" applyFill="1" applyBorder="1" applyAlignment="1">
      <alignment horizontal="right" vertical="center"/>
    </xf>
    <xf numFmtId="2" fontId="9" fillId="0" borderId="1" xfId="3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vertical="center"/>
    </xf>
    <xf numFmtId="43" fontId="9" fillId="0" borderId="2" xfId="5" applyNumberFormat="1" applyFont="1" applyFill="1" applyBorder="1" applyAlignment="1">
      <alignment horizontal="right" vertical="center"/>
    </xf>
    <xf numFmtId="43" fontId="10" fillId="4" borderId="29" xfId="3" applyNumberFormat="1" applyFont="1" applyFill="1" applyBorder="1" applyAlignment="1">
      <alignment horizontal="right" vertical="center"/>
    </xf>
    <xf numFmtId="43" fontId="17" fillId="4" borderId="9" xfId="5" applyNumberFormat="1" applyFont="1" applyFill="1" applyBorder="1" applyAlignment="1">
      <alignment horizontal="right" vertical="center" wrapText="1"/>
    </xf>
    <xf numFmtId="43" fontId="17" fillId="4" borderId="11" xfId="1" applyNumberFormat="1" applyFont="1" applyFill="1" applyBorder="1" applyAlignment="1">
      <alignment horizontal="right" vertical="center" wrapText="1"/>
    </xf>
    <xf numFmtId="43" fontId="9" fillId="0" borderId="28" xfId="3" applyNumberFormat="1" applyFont="1" applyFill="1" applyBorder="1" applyAlignment="1">
      <alignment horizontal="right" vertical="center"/>
    </xf>
    <xf numFmtId="43" fontId="13" fillId="4" borderId="29" xfId="1" applyNumberFormat="1" applyFont="1" applyFill="1" applyBorder="1" applyAlignment="1">
      <alignment horizontal="right" vertical="center" wrapText="1"/>
    </xf>
    <xf numFmtId="43" fontId="17" fillId="4" borderId="8" xfId="0" applyNumberFormat="1" applyFont="1" applyFill="1" applyBorder="1" applyAlignment="1">
      <alignment vertical="center"/>
    </xf>
    <xf numFmtId="43" fontId="13" fillId="4" borderId="1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3" fontId="17" fillId="4" borderId="8" xfId="3" applyNumberFormat="1" applyFont="1" applyFill="1" applyBorder="1" applyAlignment="1">
      <alignment horizontal="right" vertical="center"/>
    </xf>
    <xf numFmtId="43" fontId="9" fillId="0" borderId="44" xfId="3" applyNumberFormat="1" applyFont="1" applyFill="1" applyBorder="1" applyAlignment="1">
      <alignment horizontal="right" vertical="center"/>
    </xf>
    <xf numFmtId="43" fontId="11" fillId="4" borderId="7" xfId="5" applyNumberFormat="1" applyFont="1" applyFill="1" applyBorder="1" applyAlignment="1">
      <alignment horizontal="right" vertical="center" wrapText="1"/>
    </xf>
    <xf numFmtId="43" fontId="11" fillId="4" borderId="8" xfId="1" applyNumberFormat="1" applyFont="1" applyFill="1" applyBorder="1" applyAlignment="1">
      <alignment horizontal="right" vertical="center" wrapText="1"/>
    </xf>
    <xf numFmtId="2" fontId="17" fillId="4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2" fontId="9" fillId="0" borderId="28" xfId="3" applyNumberFormat="1" applyFont="1" applyFill="1" applyBorder="1" applyAlignment="1">
      <alignment horizontal="right" vertical="center"/>
    </xf>
    <xf numFmtId="43" fontId="9" fillId="0" borderId="27" xfId="3" applyNumberFormat="1" applyFont="1" applyFill="1" applyBorder="1" applyAlignment="1">
      <alignment horizontal="center" vertical="center"/>
    </xf>
    <xf numFmtId="2" fontId="9" fillId="0" borderId="27" xfId="3" applyNumberFormat="1" applyFont="1" applyFill="1" applyBorder="1" applyAlignment="1">
      <alignment horizontal="right" vertical="center"/>
    </xf>
    <xf numFmtId="2" fontId="9" fillId="0" borderId="26" xfId="3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3" fontId="3" fillId="0" borderId="12" xfId="1" applyFont="1" applyFill="1" applyBorder="1" applyAlignment="1">
      <alignment horizontal="right" vertical="center" wrapText="1"/>
    </xf>
    <xf numFmtId="43" fontId="9" fillId="0" borderId="39" xfId="0" applyNumberFormat="1" applyFont="1" applyFill="1" applyBorder="1" applyAlignment="1">
      <alignment horizontal="left" vertical="center"/>
    </xf>
    <xf numFmtId="43" fontId="9" fillId="0" borderId="35" xfId="3" applyNumberFormat="1" applyFont="1" applyFill="1" applyBorder="1" applyAlignment="1">
      <alignment horizontal="right" vertical="center"/>
    </xf>
    <xf numFmtId="2" fontId="9" fillId="0" borderId="3" xfId="3" applyNumberFormat="1" applyFont="1" applyFill="1" applyBorder="1" applyAlignment="1">
      <alignment horizontal="right" vertical="center"/>
    </xf>
    <xf numFmtId="43" fontId="9" fillId="0" borderId="20" xfId="3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/>
    </xf>
    <xf numFmtId="43" fontId="9" fillId="0" borderId="1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43" fontId="3" fillId="0" borderId="3" xfId="1" applyNumberFormat="1" applyFont="1" applyFill="1" applyBorder="1" applyAlignment="1">
      <alignment horizontal="right" vertical="center" wrapText="1"/>
    </xf>
    <xf numFmtId="2" fontId="9" fillId="0" borderId="37" xfId="3" applyNumberFormat="1" applyFont="1" applyFill="1" applyBorder="1" applyAlignment="1">
      <alignment horizontal="right" vertical="center"/>
    </xf>
    <xf numFmtId="2" fontId="9" fillId="0" borderId="23" xfId="3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 wrapText="1"/>
    </xf>
    <xf numFmtId="43" fontId="9" fillId="0" borderId="35" xfId="0" applyNumberFormat="1" applyFont="1" applyFill="1" applyBorder="1" applyAlignment="1">
      <alignment horizontal="left" vertical="center"/>
    </xf>
    <xf numFmtId="43" fontId="9" fillId="0" borderId="40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right" vertical="center" wrapText="1"/>
    </xf>
    <xf numFmtId="43" fontId="3" fillId="0" borderId="36" xfId="1" applyNumberFormat="1" applyFont="1" applyFill="1" applyBorder="1" applyAlignment="1">
      <alignment horizontal="right" vertical="center" wrapText="1"/>
    </xf>
    <xf numFmtId="2" fontId="9" fillId="0" borderId="36" xfId="3" applyNumberFormat="1" applyFont="1" applyFill="1" applyBorder="1" applyAlignment="1">
      <alignment horizontal="right" vertical="center"/>
    </xf>
    <xf numFmtId="2" fontId="9" fillId="0" borderId="21" xfId="3" applyNumberFormat="1" applyFont="1" applyFill="1" applyBorder="1" applyAlignment="1">
      <alignment horizontal="right" vertical="center"/>
    </xf>
    <xf numFmtId="2" fontId="9" fillId="0" borderId="40" xfId="3" applyNumberFormat="1" applyFont="1" applyFill="1" applyBorder="1" applyAlignment="1">
      <alignment horizontal="right" vertical="center"/>
    </xf>
    <xf numFmtId="43" fontId="9" fillId="0" borderId="36" xfId="3" applyNumberFormat="1" applyFont="1" applyFill="1" applyBorder="1" applyAlignment="1">
      <alignment horizontal="right" vertical="center"/>
    </xf>
    <xf numFmtId="43" fontId="9" fillId="0" borderId="21" xfId="3" applyNumberFormat="1" applyFont="1" applyFill="1" applyBorder="1" applyAlignment="1">
      <alignment horizontal="center" vertical="center"/>
    </xf>
    <xf numFmtId="43" fontId="3" fillId="0" borderId="38" xfId="5" applyNumberFormat="1" applyFont="1" applyFill="1" applyBorder="1" applyAlignment="1">
      <alignment horizontal="right" vertical="center" wrapText="1"/>
    </xf>
    <xf numFmtId="43" fontId="20" fillId="0" borderId="2" xfId="3" applyNumberFormat="1" applyFont="1" applyFill="1" applyBorder="1" applyAlignment="1">
      <alignment horizontal="right" vertical="center"/>
    </xf>
    <xf numFmtId="43" fontId="3" fillId="0" borderId="28" xfId="0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horizontal="right" vertical="center" wrapText="1"/>
    </xf>
    <xf numFmtId="2" fontId="3" fillId="0" borderId="2" xfId="1" applyNumberFormat="1" applyFont="1" applyFill="1" applyBorder="1" applyAlignment="1">
      <alignment horizontal="right" vertical="center" wrapText="1"/>
    </xf>
    <xf numFmtId="43" fontId="3" fillId="0" borderId="39" xfId="0" applyNumberFormat="1" applyFont="1" applyFill="1" applyBorder="1" applyAlignment="1">
      <alignment vertical="center"/>
    </xf>
    <xf numFmtId="43" fontId="3" fillId="0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Fill="1" applyBorder="1" applyAlignment="1">
      <alignment horizontal="right" vertical="center" wrapText="1"/>
    </xf>
    <xf numFmtId="2" fontId="3" fillId="0" borderId="32" xfId="1" applyNumberFormat="1" applyFont="1" applyFill="1" applyBorder="1" applyAlignment="1">
      <alignment horizontal="right" vertical="center" wrapText="1"/>
    </xf>
    <xf numFmtId="43" fontId="9" fillId="0" borderId="32" xfId="3" applyNumberFormat="1" applyFont="1" applyFill="1" applyBorder="1" applyAlignment="1">
      <alignment horizontal="center" vertical="center"/>
    </xf>
    <xf numFmtId="2" fontId="3" fillId="0" borderId="22" xfId="1" applyNumberFormat="1" applyFont="1" applyFill="1" applyBorder="1" applyAlignment="1">
      <alignment horizontal="right" vertical="center" wrapText="1"/>
    </xf>
    <xf numFmtId="43" fontId="9" fillId="0" borderId="25" xfId="3" applyNumberFormat="1" applyFont="1" applyFill="1" applyBorder="1" applyAlignment="1">
      <alignment horizontal="right" vertical="center"/>
    </xf>
    <xf numFmtId="2" fontId="9" fillId="0" borderId="25" xfId="3" applyNumberFormat="1" applyFont="1" applyFill="1" applyBorder="1" applyAlignment="1">
      <alignment horizontal="right" vertical="center"/>
    </xf>
    <xf numFmtId="2" fontId="9" fillId="0" borderId="24" xfId="3" applyNumberFormat="1" applyFont="1" applyFill="1" applyBorder="1" applyAlignment="1">
      <alignment horizontal="right" vertical="center"/>
    </xf>
    <xf numFmtId="2" fontId="11" fillId="0" borderId="40" xfId="0" applyNumberFormat="1" applyFont="1" applyFill="1" applyBorder="1" applyAlignment="1">
      <alignment vertical="center"/>
    </xf>
    <xf numFmtId="2" fontId="11" fillId="0" borderId="36" xfId="0" applyNumberFormat="1" applyFont="1" applyFill="1" applyBorder="1" applyAlignment="1">
      <alignment vertical="center"/>
    </xf>
    <xf numFmtId="43" fontId="11" fillId="0" borderId="36" xfId="0" applyNumberFormat="1" applyFont="1" applyFill="1" applyBorder="1" applyAlignment="1">
      <alignment vertical="center"/>
    </xf>
    <xf numFmtId="2" fontId="11" fillId="0" borderId="21" xfId="0" applyNumberFormat="1" applyFont="1" applyFill="1" applyBorder="1" applyAlignment="1">
      <alignment vertical="center"/>
    </xf>
    <xf numFmtId="2" fontId="17" fillId="4" borderId="13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horizontal="center"/>
    </xf>
    <xf numFmtId="43" fontId="13" fillId="4" borderId="13" xfId="1" applyFont="1" applyFill="1" applyBorder="1" applyAlignment="1">
      <alignment horizontal="right" vertical="center" wrapText="1"/>
    </xf>
    <xf numFmtId="43" fontId="13" fillId="4" borderId="1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4" borderId="9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E24" sqref="E24"/>
    </sheetView>
  </sheetViews>
  <sheetFormatPr baseColWidth="10" defaultRowHeight="15" x14ac:dyDescent="0.25"/>
  <cols>
    <col min="2" max="2" width="40.7109375" customWidth="1"/>
    <col min="3" max="3" width="25.42578125" bestFit="1" customWidth="1"/>
    <col min="4" max="4" width="15" customWidth="1"/>
    <col min="5" max="5" width="40" style="29" bestFit="1" customWidth="1"/>
    <col min="6" max="6" width="16.5703125" style="29" customWidth="1"/>
    <col min="7" max="7" width="15.7109375" customWidth="1"/>
    <col min="8" max="8" width="17.28515625" style="1" customWidth="1"/>
    <col min="9" max="9" width="16.5703125" style="1" customWidth="1"/>
    <col min="10" max="10" width="13.140625" customWidth="1"/>
    <col min="11" max="11" width="10.7109375" bestFit="1" customWidth="1"/>
    <col min="12" max="12" width="15.7109375" bestFit="1" customWidth="1"/>
  </cols>
  <sheetData>
    <row r="1" spans="1:12" x14ac:dyDescent="0.25">
      <c r="A1" s="24" t="s">
        <v>0</v>
      </c>
      <c r="B1" s="25" t="s">
        <v>1</v>
      </c>
      <c r="C1" s="24" t="s">
        <v>2</v>
      </c>
      <c r="D1" s="26" t="s">
        <v>3</v>
      </c>
      <c r="E1" s="24" t="s">
        <v>168</v>
      </c>
      <c r="F1" s="24" t="s">
        <v>169</v>
      </c>
      <c r="G1" s="26" t="s">
        <v>170</v>
      </c>
      <c r="H1" s="26" t="s">
        <v>194</v>
      </c>
      <c r="I1" s="26" t="s">
        <v>204</v>
      </c>
      <c r="J1" s="27" t="s">
        <v>200</v>
      </c>
      <c r="K1" s="27" t="s">
        <v>201</v>
      </c>
      <c r="L1" s="26" t="s">
        <v>205</v>
      </c>
    </row>
    <row r="2" spans="1:12" x14ac:dyDescent="0.25">
      <c r="A2" s="19" t="s">
        <v>14</v>
      </c>
      <c r="B2" s="20" t="s">
        <v>15</v>
      </c>
      <c r="C2" s="21" t="s">
        <v>16</v>
      </c>
      <c r="D2" s="22">
        <v>553282.28</v>
      </c>
      <c r="E2" s="19" t="s">
        <v>202</v>
      </c>
      <c r="F2" s="19" t="s">
        <v>203</v>
      </c>
      <c r="G2" s="23">
        <v>475470.35</v>
      </c>
      <c r="H2" s="23">
        <f t="shared" ref="H2:H11" si="0">SUM(G2*16%)+G2</f>
        <v>551545.60599999991</v>
      </c>
      <c r="I2" s="23">
        <f t="shared" ref="I2:I33" si="1">H2*35%</f>
        <v>193040.96209999995</v>
      </c>
      <c r="J2" s="28">
        <v>42492</v>
      </c>
      <c r="K2" s="28">
        <v>42551</v>
      </c>
      <c r="L2" s="10" t="s">
        <v>204</v>
      </c>
    </row>
    <row r="3" spans="1:12" x14ac:dyDescent="0.25">
      <c r="A3" s="2" t="s">
        <v>17</v>
      </c>
      <c r="B3" s="3" t="s">
        <v>15</v>
      </c>
      <c r="C3" s="4" t="s">
        <v>18</v>
      </c>
      <c r="D3" s="5">
        <v>553282.28</v>
      </c>
      <c r="E3" s="2"/>
      <c r="F3" s="2"/>
      <c r="G3" s="16"/>
      <c r="H3" s="16">
        <f t="shared" si="0"/>
        <v>0</v>
      </c>
      <c r="I3" s="23">
        <f t="shared" si="1"/>
        <v>0</v>
      </c>
      <c r="J3" s="10"/>
      <c r="K3" s="10"/>
      <c r="L3" s="10"/>
    </row>
    <row r="4" spans="1:12" x14ac:dyDescent="0.25">
      <c r="A4" s="2" t="s">
        <v>20</v>
      </c>
      <c r="B4" s="3" t="s">
        <v>21</v>
      </c>
      <c r="C4" s="4" t="s">
        <v>22</v>
      </c>
      <c r="D4" s="5">
        <v>900000</v>
      </c>
      <c r="E4" s="2"/>
      <c r="F4" s="2"/>
      <c r="G4" s="16"/>
      <c r="H4" s="16">
        <f t="shared" si="0"/>
        <v>0</v>
      </c>
      <c r="I4" s="23">
        <f t="shared" si="1"/>
        <v>0</v>
      </c>
      <c r="J4" s="10"/>
      <c r="K4" s="10"/>
      <c r="L4" s="10"/>
    </row>
    <row r="5" spans="1:12" x14ac:dyDescent="0.25">
      <c r="A5" s="2" t="s">
        <v>23</v>
      </c>
      <c r="B5" s="3" t="s">
        <v>24</v>
      </c>
      <c r="C5" s="4" t="s">
        <v>16</v>
      </c>
      <c r="D5" s="5">
        <v>287500</v>
      </c>
      <c r="E5" s="2"/>
      <c r="F5" s="2"/>
      <c r="G5" s="16"/>
      <c r="H5" s="16">
        <f t="shared" si="0"/>
        <v>0</v>
      </c>
      <c r="I5" s="23">
        <f t="shared" si="1"/>
        <v>0</v>
      </c>
      <c r="J5" s="10"/>
      <c r="K5" s="10"/>
      <c r="L5" s="10"/>
    </row>
    <row r="6" spans="1:12" x14ac:dyDescent="0.25">
      <c r="A6" s="2" t="s">
        <v>25</v>
      </c>
      <c r="B6" s="3" t="s">
        <v>24</v>
      </c>
      <c r="C6" s="4" t="s">
        <v>18</v>
      </c>
      <c r="D6" s="5">
        <v>287500</v>
      </c>
      <c r="E6" s="2"/>
      <c r="F6" s="2"/>
      <c r="G6" s="16"/>
      <c r="H6" s="16">
        <f t="shared" si="0"/>
        <v>0</v>
      </c>
      <c r="I6" s="23">
        <f t="shared" si="1"/>
        <v>0</v>
      </c>
      <c r="J6" s="10"/>
      <c r="K6" s="10"/>
      <c r="L6" s="10"/>
    </row>
    <row r="7" spans="1:12" ht="22.5" x14ac:dyDescent="0.25">
      <c r="A7" s="2" t="s">
        <v>26</v>
      </c>
      <c r="B7" s="3" t="s">
        <v>27</v>
      </c>
      <c r="C7" s="4" t="s">
        <v>22</v>
      </c>
      <c r="D7" s="5">
        <v>150000</v>
      </c>
      <c r="E7" s="2"/>
      <c r="F7" s="2"/>
      <c r="G7" s="16"/>
      <c r="H7" s="16">
        <f t="shared" si="0"/>
        <v>0</v>
      </c>
      <c r="I7" s="23">
        <f t="shared" si="1"/>
        <v>0</v>
      </c>
      <c r="J7" s="10"/>
      <c r="K7" s="10"/>
      <c r="L7" s="10"/>
    </row>
    <row r="8" spans="1:12" ht="22.5" x14ac:dyDescent="0.25">
      <c r="A8" s="2" t="s">
        <v>28</v>
      </c>
      <c r="B8" s="3" t="s">
        <v>29</v>
      </c>
      <c r="C8" s="4" t="s">
        <v>30</v>
      </c>
      <c r="D8" s="5">
        <v>7682491</v>
      </c>
      <c r="E8" s="2"/>
      <c r="F8" s="2"/>
      <c r="G8" s="16"/>
      <c r="H8" s="16">
        <f t="shared" si="0"/>
        <v>0</v>
      </c>
      <c r="I8" s="23">
        <f t="shared" si="1"/>
        <v>0</v>
      </c>
      <c r="J8" s="10"/>
      <c r="K8" s="10"/>
      <c r="L8" s="10"/>
    </row>
    <row r="9" spans="1:12" x14ac:dyDescent="0.25">
      <c r="A9" s="2" t="s">
        <v>32</v>
      </c>
      <c r="B9" s="3" t="s">
        <v>33</v>
      </c>
      <c r="C9" s="4" t="s">
        <v>8</v>
      </c>
      <c r="D9" s="5">
        <v>495689.65</v>
      </c>
      <c r="E9" s="2" t="s">
        <v>192</v>
      </c>
      <c r="F9" s="2" t="s">
        <v>193</v>
      </c>
      <c r="G9" s="16">
        <v>426779.36</v>
      </c>
      <c r="H9" s="16">
        <f t="shared" si="0"/>
        <v>495064.0576</v>
      </c>
      <c r="I9" s="23">
        <f t="shared" si="1"/>
        <v>173272.42015999998</v>
      </c>
      <c r="J9" s="28">
        <v>42517</v>
      </c>
      <c r="K9" s="28">
        <v>42546</v>
      </c>
      <c r="L9" s="10" t="s">
        <v>204</v>
      </c>
    </row>
    <row r="10" spans="1:12" x14ac:dyDescent="0.25">
      <c r="A10" s="2" t="s">
        <v>34</v>
      </c>
      <c r="B10" s="3" t="s">
        <v>33</v>
      </c>
      <c r="C10" s="4" t="s">
        <v>35</v>
      </c>
      <c r="D10" s="5">
        <v>495689.65</v>
      </c>
      <c r="E10" s="2" t="s">
        <v>183</v>
      </c>
      <c r="F10" s="2" t="s">
        <v>184</v>
      </c>
      <c r="G10" s="16">
        <v>426864.79</v>
      </c>
      <c r="H10" s="16">
        <f t="shared" si="0"/>
        <v>495163.15639999998</v>
      </c>
      <c r="I10" s="23">
        <f t="shared" si="1"/>
        <v>173307.10473999998</v>
      </c>
      <c r="J10" s="28">
        <v>42492</v>
      </c>
      <c r="K10" s="28">
        <v>42551</v>
      </c>
      <c r="L10" s="10" t="s">
        <v>204</v>
      </c>
    </row>
    <row r="11" spans="1:12" x14ac:dyDescent="0.25">
      <c r="A11" s="2" t="s">
        <v>36</v>
      </c>
      <c r="B11" s="3" t="s">
        <v>33</v>
      </c>
      <c r="C11" s="4" t="s">
        <v>37</v>
      </c>
      <c r="D11" s="5">
        <v>495689.65</v>
      </c>
      <c r="E11" s="2" t="s">
        <v>38</v>
      </c>
      <c r="F11" s="2" t="s">
        <v>195</v>
      </c>
      <c r="G11" s="30">
        <v>427040.28</v>
      </c>
      <c r="H11" s="16">
        <f t="shared" si="0"/>
        <v>495366.72480000003</v>
      </c>
      <c r="I11" s="23">
        <f t="shared" si="1"/>
        <v>173378.35368</v>
      </c>
      <c r="J11" s="28">
        <v>42517</v>
      </c>
      <c r="K11" s="28">
        <v>42546</v>
      </c>
      <c r="L11" s="10" t="s">
        <v>204</v>
      </c>
    </row>
    <row r="12" spans="1:12" ht="22.5" x14ac:dyDescent="0.25">
      <c r="A12" s="2" t="s">
        <v>39</v>
      </c>
      <c r="B12" s="3" t="s">
        <v>40</v>
      </c>
      <c r="C12" s="4" t="s">
        <v>6</v>
      </c>
      <c r="D12" s="5">
        <v>495689.65</v>
      </c>
      <c r="E12" s="2"/>
      <c r="F12" s="2"/>
      <c r="G12" s="16"/>
      <c r="H12" s="16"/>
      <c r="I12" s="23">
        <f t="shared" si="1"/>
        <v>0</v>
      </c>
      <c r="J12" s="28"/>
      <c r="K12" s="28"/>
      <c r="L12" s="10"/>
    </row>
    <row r="13" spans="1:12" ht="22.5" x14ac:dyDescent="0.25">
      <c r="A13" s="2" t="s">
        <v>41</v>
      </c>
      <c r="B13" s="3" t="s">
        <v>42</v>
      </c>
      <c r="C13" s="4" t="s">
        <v>10</v>
      </c>
      <c r="D13" s="5">
        <v>495689.65</v>
      </c>
      <c r="E13" s="2" t="s">
        <v>177</v>
      </c>
      <c r="F13" s="2" t="s">
        <v>178</v>
      </c>
      <c r="G13" s="16">
        <v>426540.1</v>
      </c>
      <c r="H13" s="16">
        <f t="shared" ref="H13:H44" si="2">SUM(G13*16%)+G13</f>
        <v>494786.51599999995</v>
      </c>
      <c r="I13" s="23">
        <f t="shared" si="1"/>
        <v>173175.28059999997</v>
      </c>
      <c r="J13" s="28">
        <v>42492</v>
      </c>
      <c r="K13" s="28">
        <v>42551</v>
      </c>
      <c r="L13" s="10" t="s">
        <v>204</v>
      </c>
    </row>
    <row r="14" spans="1:12" x14ac:dyDescent="0.25">
      <c r="A14" s="2" t="s">
        <v>43</v>
      </c>
      <c r="B14" s="3" t="s">
        <v>33</v>
      </c>
      <c r="C14" s="4" t="s">
        <v>44</v>
      </c>
      <c r="D14" s="5">
        <v>495689.65</v>
      </c>
      <c r="E14" s="2" t="s">
        <v>190</v>
      </c>
      <c r="F14" s="2" t="s">
        <v>191</v>
      </c>
      <c r="G14" s="16">
        <v>426732.24</v>
      </c>
      <c r="H14" s="16">
        <f t="shared" si="2"/>
        <v>495009.39840000001</v>
      </c>
      <c r="I14" s="23">
        <f t="shared" si="1"/>
        <v>173253.28943999999</v>
      </c>
      <c r="J14" s="28">
        <v>42517</v>
      </c>
      <c r="K14" s="28">
        <v>42546</v>
      </c>
      <c r="L14" s="10" t="s">
        <v>204</v>
      </c>
    </row>
    <row r="15" spans="1:12" x14ac:dyDescent="0.25">
      <c r="A15" s="2" t="s">
        <v>45</v>
      </c>
      <c r="B15" s="3" t="s">
        <v>46</v>
      </c>
      <c r="C15" s="4" t="s">
        <v>220</v>
      </c>
      <c r="D15" s="5">
        <v>458241.19</v>
      </c>
      <c r="E15" s="2" t="s">
        <v>198</v>
      </c>
      <c r="F15" s="2" t="s">
        <v>199</v>
      </c>
      <c r="G15" s="16">
        <v>394802.4</v>
      </c>
      <c r="H15" s="16">
        <f t="shared" si="2"/>
        <v>457970.78400000004</v>
      </c>
      <c r="I15" s="23">
        <f t="shared" si="1"/>
        <v>160289.77439999999</v>
      </c>
      <c r="J15" s="28">
        <v>42499</v>
      </c>
      <c r="K15" s="28">
        <v>42589</v>
      </c>
      <c r="L15" s="10" t="s">
        <v>204</v>
      </c>
    </row>
    <row r="16" spans="1:12" x14ac:dyDescent="0.25">
      <c r="A16" s="8" t="s">
        <v>47</v>
      </c>
      <c r="B16" s="3" t="s">
        <v>46</v>
      </c>
      <c r="C16" s="4" t="s">
        <v>19</v>
      </c>
      <c r="D16" s="5">
        <v>458241.19</v>
      </c>
      <c r="E16" s="2" t="s">
        <v>207</v>
      </c>
      <c r="F16" s="2" t="s">
        <v>208</v>
      </c>
      <c r="G16" s="16">
        <v>394796.59</v>
      </c>
      <c r="H16" s="16">
        <f t="shared" si="2"/>
        <v>457964.04440000001</v>
      </c>
      <c r="I16" s="23">
        <f t="shared" si="1"/>
        <v>160287.41553999999</v>
      </c>
      <c r="J16" s="28">
        <v>42497</v>
      </c>
      <c r="K16" s="28">
        <v>42556</v>
      </c>
      <c r="L16" s="10" t="s">
        <v>206</v>
      </c>
    </row>
    <row r="17" spans="1:12" x14ac:dyDescent="0.25">
      <c r="A17" s="2" t="s">
        <v>48</v>
      </c>
      <c r="B17" s="3" t="s">
        <v>46</v>
      </c>
      <c r="C17" s="4" t="s">
        <v>12</v>
      </c>
      <c r="D17" s="5">
        <v>458241.19</v>
      </c>
      <c r="E17" s="2" t="s">
        <v>211</v>
      </c>
      <c r="F17" s="2" t="s">
        <v>212</v>
      </c>
      <c r="G17" s="16">
        <v>393577.95</v>
      </c>
      <c r="H17" s="16">
        <f t="shared" si="2"/>
        <v>456550.42200000002</v>
      </c>
      <c r="I17" s="23">
        <f t="shared" si="1"/>
        <v>159792.6477</v>
      </c>
      <c r="J17" s="28">
        <v>42492</v>
      </c>
      <c r="K17" s="28">
        <v>42520</v>
      </c>
      <c r="L17" s="10" t="s">
        <v>206</v>
      </c>
    </row>
    <row r="18" spans="1:12" x14ac:dyDescent="0.25">
      <c r="A18" s="2" t="s">
        <v>49</v>
      </c>
      <c r="B18" s="3" t="s">
        <v>46</v>
      </c>
      <c r="C18" s="4" t="s">
        <v>50</v>
      </c>
      <c r="D18" s="5">
        <v>458241.19</v>
      </c>
      <c r="E18" s="2" t="s">
        <v>218</v>
      </c>
      <c r="F18" s="2" t="s">
        <v>219</v>
      </c>
      <c r="G18" s="16">
        <v>395029.29</v>
      </c>
      <c r="H18" s="16">
        <f t="shared" si="2"/>
        <v>458233.97639999999</v>
      </c>
      <c r="I18" s="23">
        <f t="shared" si="1"/>
        <v>160381.89173999999</v>
      </c>
      <c r="J18" s="28">
        <v>42492</v>
      </c>
      <c r="K18" s="28">
        <v>42520</v>
      </c>
      <c r="L18" s="10" t="s">
        <v>206</v>
      </c>
    </row>
    <row r="19" spans="1:12" x14ac:dyDescent="0.25">
      <c r="A19" s="2" t="s">
        <v>51</v>
      </c>
      <c r="B19" s="3" t="s">
        <v>46</v>
      </c>
      <c r="C19" s="4" t="s">
        <v>4</v>
      </c>
      <c r="D19" s="5">
        <v>458241.19</v>
      </c>
      <c r="E19" s="2"/>
      <c r="F19" s="2"/>
      <c r="G19" s="16"/>
      <c r="H19" s="16">
        <f t="shared" si="2"/>
        <v>0</v>
      </c>
      <c r="I19" s="23">
        <f t="shared" si="1"/>
        <v>0</v>
      </c>
      <c r="J19" s="10"/>
      <c r="K19" s="10"/>
      <c r="L19" s="10"/>
    </row>
    <row r="20" spans="1:12" x14ac:dyDescent="0.25">
      <c r="A20" s="2" t="s">
        <v>52</v>
      </c>
      <c r="B20" s="3" t="s">
        <v>46</v>
      </c>
      <c r="C20" s="4" t="s">
        <v>53</v>
      </c>
      <c r="D20" s="5">
        <v>458241.19</v>
      </c>
      <c r="E20" s="2"/>
      <c r="F20" s="2"/>
      <c r="G20" s="16"/>
      <c r="H20" s="16">
        <f t="shared" si="2"/>
        <v>0</v>
      </c>
      <c r="I20" s="23">
        <f t="shared" si="1"/>
        <v>0</v>
      </c>
      <c r="J20" s="10"/>
      <c r="K20" s="10"/>
      <c r="L20" s="10"/>
    </row>
    <row r="21" spans="1:12" ht="22.5" x14ac:dyDescent="0.25">
      <c r="A21" s="2" t="s">
        <v>54</v>
      </c>
      <c r="B21" s="3" t="s">
        <v>55</v>
      </c>
      <c r="C21" s="4" t="s">
        <v>12</v>
      </c>
      <c r="D21" s="5">
        <v>300000</v>
      </c>
      <c r="E21" s="2"/>
      <c r="F21" s="2"/>
      <c r="G21" s="16"/>
      <c r="H21" s="16">
        <f t="shared" si="2"/>
        <v>0</v>
      </c>
      <c r="I21" s="23">
        <f t="shared" si="1"/>
        <v>0</v>
      </c>
      <c r="J21" s="10"/>
      <c r="K21" s="10"/>
      <c r="L21" s="10"/>
    </row>
    <row r="22" spans="1:12" x14ac:dyDescent="0.25">
      <c r="A22" s="2" t="s">
        <v>56</v>
      </c>
      <c r="B22" s="3" t="s">
        <v>57</v>
      </c>
      <c r="C22" s="4" t="s">
        <v>58</v>
      </c>
      <c r="D22" s="5">
        <v>681767.86</v>
      </c>
      <c r="E22" s="11"/>
      <c r="F22" s="11"/>
      <c r="G22" s="16"/>
      <c r="H22" s="16">
        <f t="shared" si="2"/>
        <v>0</v>
      </c>
      <c r="I22" s="23">
        <f t="shared" si="1"/>
        <v>0</v>
      </c>
      <c r="J22" s="10"/>
      <c r="K22" s="10"/>
      <c r="L22" s="10"/>
    </row>
    <row r="23" spans="1:12" x14ac:dyDescent="0.25">
      <c r="A23" s="2" t="s">
        <v>59</v>
      </c>
      <c r="B23" s="3" t="s">
        <v>60</v>
      </c>
      <c r="C23" s="4" t="s">
        <v>58</v>
      </c>
      <c r="D23" s="5">
        <v>653029.18000000005</v>
      </c>
      <c r="E23" s="11"/>
      <c r="F23" s="11"/>
      <c r="G23" s="16"/>
      <c r="H23" s="16">
        <f t="shared" si="2"/>
        <v>0</v>
      </c>
      <c r="I23" s="23">
        <f t="shared" si="1"/>
        <v>0</v>
      </c>
      <c r="J23" s="10"/>
      <c r="K23" s="10"/>
      <c r="L23" s="10"/>
    </row>
    <row r="24" spans="1:12" ht="22.5" x14ac:dyDescent="0.25">
      <c r="A24" s="2" t="s">
        <v>61</v>
      </c>
      <c r="B24" s="3" t="s">
        <v>62</v>
      </c>
      <c r="C24" s="4" t="s">
        <v>7</v>
      </c>
      <c r="D24" s="5">
        <v>2500000</v>
      </c>
      <c r="E24" s="11"/>
      <c r="F24" s="11"/>
      <c r="G24" s="16"/>
      <c r="H24" s="16">
        <f t="shared" si="2"/>
        <v>0</v>
      </c>
      <c r="I24" s="23">
        <f t="shared" si="1"/>
        <v>0</v>
      </c>
      <c r="J24" s="10"/>
      <c r="K24" s="10"/>
      <c r="L24" s="10"/>
    </row>
    <row r="25" spans="1:12" x14ac:dyDescent="0.25">
      <c r="A25" s="2" t="s">
        <v>63</v>
      </c>
      <c r="B25" s="3" t="s">
        <v>64</v>
      </c>
      <c r="C25" s="4" t="s">
        <v>65</v>
      </c>
      <c r="D25" s="6">
        <v>265000</v>
      </c>
      <c r="E25" s="2"/>
      <c r="F25" s="2"/>
      <c r="G25" s="16"/>
      <c r="H25" s="16">
        <f t="shared" si="2"/>
        <v>0</v>
      </c>
      <c r="I25" s="23">
        <f t="shared" si="1"/>
        <v>0</v>
      </c>
      <c r="J25" s="10"/>
      <c r="K25" s="10"/>
      <c r="L25" s="10"/>
    </row>
    <row r="26" spans="1:12" ht="22.5" x14ac:dyDescent="0.25">
      <c r="A26" s="2" t="s">
        <v>66</v>
      </c>
      <c r="B26" s="3" t="s">
        <v>67</v>
      </c>
      <c r="C26" s="4" t="s">
        <v>9</v>
      </c>
      <c r="D26" s="6">
        <v>200092.77</v>
      </c>
      <c r="E26" s="12"/>
      <c r="F26" s="12"/>
      <c r="G26" s="16"/>
      <c r="H26" s="16">
        <f t="shared" si="2"/>
        <v>0</v>
      </c>
      <c r="I26" s="23">
        <f t="shared" si="1"/>
        <v>0</v>
      </c>
      <c r="J26" s="10"/>
      <c r="K26" s="10"/>
      <c r="L26" s="10"/>
    </row>
    <row r="27" spans="1:12" x14ac:dyDescent="0.25">
      <c r="A27" s="2" t="s">
        <v>68</v>
      </c>
      <c r="B27" s="3" t="s">
        <v>69</v>
      </c>
      <c r="C27" s="4" t="s">
        <v>70</v>
      </c>
      <c r="D27" s="6">
        <v>1030000</v>
      </c>
      <c r="E27" s="12"/>
      <c r="F27" s="12"/>
      <c r="G27" s="16"/>
      <c r="H27" s="16">
        <f t="shared" si="2"/>
        <v>0</v>
      </c>
      <c r="I27" s="23">
        <f t="shared" si="1"/>
        <v>0</v>
      </c>
      <c r="J27" s="10"/>
      <c r="K27" s="10"/>
      <c r="L27" s="10"/>
    </row>
    <row r="28" spans="1:12" ht="22.5" x14ac:dyDescent="0.25">
      <c r="A28" s="2" t="s">
        <v>71</v>
      </c>
      <c r="B28" s="3" t="s">
        <v>72</v>
      </c>
      <c r="C28" s="4" t="s">
        <v>73</v>
      </c>
      <c r="D28" s="6">
        <v>391300</v>
      </c>
      <c r="E28" s="12"/>
      <c r="F28" s="12"/>
      <c r="G28" s="16"/>
      <c r="H28" s="16">
        <f t="shared" si="2"/>
        <v>0</v>
      </c>
      <c r="I28" s="23">
        <f t="shared" si="1"/>
        <v>0</v>
      </c>
      <c r="J28" s="10"/>
      <c r="K28" s="10"/>
      <c r="L28" s="10"/>
    </row>
    <row r="29" spans="1:12" ht="22.5" x14ac:dyDescent="0.25">
      <c r="A29" s="2" t="s">
        <v>74</v>
      </c>
      <c r="B29" s="3" t="s">
        <v>75</v>
      </c>
      <c r="C29" s="4" t="s">
        <v>76</v>
      </c>
      <c r="D29" s="6">
        <v>388077.7</v>
      </c>
      <c r="E29" s="2"/>
      <c r="F29" s="2"/>
      <c r="G29" s="16"/>
      <c r="H29" s="16">
        <f t="shared" si="2"/>
        <v>0</v>
      </c>
      <c r="I29" s="23">
        <f t="shared" si="1"/>
        <v>0</v>
      </c>
      <c r="J29" s="10"/>
      <c r="K29" s="10"/>
      <c r="L29" s="10"/>
    </row>
    <row r="30" spans="1:12" ht="22.5" x14ac:dyDescent="0.25">
      <c r="A30" s="2" t="s">
        <v>77</v>
      </c>
      <c r="B30" s="3" t="s">
        <v>78</v>
      </c>
      <c r="C30" s="4" t="s">
        <v>79</v>
      </c>
      <c r="D30" s="6">
        <v>60000</v>
      </c>
      <c r="E30" s="13"/>
      <c r="F30" s="13"/>
      <c r="G30" s="16"/>
      <c r="H30" s="16">
        <f t="shared" si="2"/>
        <v>0</v>
      </c>
      <c r="I30" s="23">
        <f t="shared" si="1"/>
        <v>0</v>
      </c>
      <c r="J30" s="10"/>
      <c r="K30" s="10"/>
      <c r="L30" s="10"/>
    </row>
    <row r="31" spans="1:12" ht="22.5" x14ac:dyDescent="0.25">
      <c r="A31" s="2" t="s">
        <v>80</v>
      </c>
      <c r="B31" s="3" t="s">
        <v>81</v>
      </c>
      <c r="C31" s="4" t="s">
        <v>7</v>
      </c>
      <c r="D31" s="5">
        <v>365896.55</v>
      </c>
      <c r="E31" s="13"/>
      <c r="F31" s="13"/>
      <c r="G31" s="16"/>
      <c r="H31" s="16">
        <f t="shared" si="2"/>
        <v>0</v>
      </c>
      <c r="I31" s="23">
        <f t="shared" si="1"/>
        <v>0</v>
      </c>
      <c r="J31" s="10"/>
      <c r="K31" s="10"/>
      <c r="L31" s="10"/>
    </row>
    <row r="32" spans="1:12" ht="22.5" x14ac:dyDescent="0.25">
      <c r="A32" s="2" t="s">
        <v>82</v>
      </c>
      <c r="B32" s="3" t="s">
        <v>83</v>
      </c>
      <c r="C32" s="4" t="s">
        <v>19</v>
      </c>
      <c r="D32" s="5">
        <v>478260.14</v>
      </c>
      <c r="E32" s="2"/>
      <c r="F32" s="2"/>
      <c r="G32" s="16"/>
      <c r="H32" s="16">
        <f t="shared" si="2"/>
        <v>0</v>
      </c>
      <c r="I32" s="23">
        <f t="shared" si="1"/>
        <v>0</v>
      </c>
      <c r="J32" s="10"/>
      <c r="K32" s="10"/>
      <c r="L32" s="10"/>
    </row>
    <row r="33" spans="1:12" ht="22.5" x14ac:dyDescent="0.25">
      <c r="A33" s="2" t="s">
        <v>84</v>
      </c>
      <c r="B33" s="3" t="s">
        <v>85</v>
      </c>
      <c r="C33" s="4" t="s">
        <v>86</v>
      </c>
      <c r="D33" s="5">
        <v>565388.16</v>
      </c>
      <c r="E33" s="2" t="s">
        <v>209</v>
      </c>
      <c r="F33" s="2" t="s">
        <v>210</v>
      </c>
      <c r="G33" s="16">
        <v>482496.87</v>
      </c>
      <c r="H33" s="16">
        <f t="shared" si="2"/>
        <v>559696.36919999996</v>
      </c>
      <c r="I33" s="23">
        <f t="shared" si="1"/>
        <v>195893.72921999998</v>
      </c>
      <c r="J33" s="28">
        <v>42492</v>
      </c>
      <c r="K33" s="28">
        <v>42520</v>
      </c>
      <c r="L33" s="10" t="s">
        <v>215</v>
      </c>
    </row>
    <row r="34" spans="1:12" ht="22.5" x14ac:dyDescent="0.25">
      <c r="A34" s="2" t="s">
        <v>87</v>
      </c>
      <c r="B34" s="3" t="s">
        <v>88</v>
      </c>
      <c r="C34" s="4" t="s">
        <v>89</v>
      </c>
      <c r="D34" s="5">
        <v>441224.59</v>
      </c>
      <c r="E34" s="2" t="s">
        <v>196</v>
      </c>
      <c r="F34" s="2" t="s">
        <v>197</v>
      </c>
      <c r="G34" s="16">
        <v>379785</v>
      </c>
      <c r="H34" s="16">
        <f t="shared" si="2"/>
        <v>440550.6</v>
      </c>
      <c r="I34" s="23">
        <f t="shared" ref="I34:I60" si="3">H34*35%</f>
        <v>154192.71</v>
      </c>
      <c r="J34" s="28">
        <v>42492</v>
      </c>
      <c r="K34" s="28">
        <v>42551</v>
      </c>
      <c r="L34" s="10" t="s">
        <v>206</v>
      </c>
    </row>
    <row r="35" spans="1:12" ht="22.5" x14ac:dyDescent="0.25">
      <c r="A35" s="2" t="s">
        <v>90</v>
      </c>
      <c r="B35" s="3" t="s">
        <v>91</v>
      </c>
      <c r="C35" s="4" t="s">
        <v>89</v>
      </c>
      <c r="D35" s="5">
        <v>442992.14</v>
      </c>
      <c r="E35" s="2" t="s">
        <v>38</v>
      </c>
      <c r="F35" s="2" t="s">
        <v>230</v>
      </c>
      <c r="G35" s="16">
        <v>381548.85</v>
      </c>
      <c r="H35" s="16">
        <f t="shared" si="2"/>
        <v>442596.66599999997</v>
      </c>
      <c r="I35" s="23">
        <f t="shared" si="3"/>
        <v>154908.83309999999</v>
      </c>
      <c r="J35" s="28">
        <v>42506</v>
      </c>
      <c r="K35" s="28">
        <v>42568</v>
      </c>
      <c r="L35" s="10" t="s">
        <v>223</v>
      </c>
    </row>
    <row r="36" spans="1:12" ht="22.5" x14ac:dyDescent="0.25">
      <c r="A36" s="2" t="s">
        <v>92</v>
      </c>
      <c r="B36" s="3" t="s">
        <v>93</v>
      </c>
      <c r="C36" s="4" t="s">
        <v>94</v>
      </c>
      <c r="D36" s="5">
        <v>117655.42</v>
      </c>
      <c r="E36" s="2" t="s">
        <v>192</v>
      </c>
      <c r="F36" s="2" t="s">
        <v>225</v>
      </c>
      <c r="G36" s="16">
        <v>101245.92</v>
      </c>
      <c r="H36" s="16">
        <f t="shared" si="2"/>
        <v>117445.2672</v>
      </c>
      <c r="I36" s="23">
        <f t="shared" si="3"/>
        <v>41105.843519999995</v>
      </c>
      <c r="J36" s="28">
        <v>42506</v>
      </c>
      <c r="K36" s="28">
        <v>42566</v>
      </c>
      <c r="L36" s="10" t="s">
        <v>223</v>
      </c>
    </row>
    <row r="37" spans="1:12" ht="22.5" x14ac:dyDescent="0.25">
      <c r="A37" s="2" t="s">
        <v>95</v>
      </c>
      <c r="B37" s="3" t="s">
        <v>96</v>
      </c>
      <c r="C37" s="4" t="s">
        <v>5</v>
      </c>
      <c r="D37" s="5">
        <v>312510.21999999997</v>
      </c>
      <c r="E37" s="14" t="s">
        <v>221</v>
      </c>
      <c r="F37" s="2" t="s">
        <v>222</v>
      </c>
      <c r="G37" s="2">
        <v>269197.71999999997</v>
      </c>
      <c r="H37" s="16">
        <f t="shared" si="2"/>
        <v>312269.35519999999</v>
      </c>
      <c r="I37" s="23">
        <f t="shared" si="3"/>
        <v>109294.27432</v>
      </c>
      <c r="J37" s="28">
        <v>42499</v>
      </c>
      <c r="K37" s="28">
        <v>42558</v>
      </c>
      <c r="L37" s="10" t="s">
        <v>223</v>
      </c>
    </row>
    <row r="38" spans="1:12" ht="22.5" x14ac:dyDescent="0.25">
      <c r="A38" s="2" t="s">
        <v>97</v>
      </c>
      <c r="B38" s="3" t="s">
        <v>98</v>
      </c>
      <c r="C38" s="4" t="s">
        <v>10</v>
      </c>
      <c r="D38" s="5">
        <v>365896</v>
      </c>
      <c r="E38" s="2" t="s">
        <v>213</v>
      </c>
      <c r="F38" s="2" t="s">
        <v>214</v>
      </c>
      <c r="G38" s="16">
        <v>314122.39</v>
      </c>
      <c r="H38" s="16">
        <f t="shared" si="2"/>
        <v>364381.97240000003</v>
      </c>
      <c r="I38" s="23">
        <f t="shared" si="3"/>
        <v>127533.69034</v>
      </c>
      <c r="J38" s="28">
        <v>42505</v>
      </c>
      <c r="K38" s="28">
        <v>42566</v>
      </c>
      <c r="L38" s="10"/>
    </row>
    <row r="39" spans="1:12" ht="22.5" x14ac:dyDescent="0.25">
      <c r="A39" s="2" t="s">
        <v>99</v>
      </c>
      <c r="B39" s="3" t="s">
        <v>100</v>
      </c>
      <c r="C39" s="4" t="s">
        <v>101</v>
      </c>
      <c r="D39" s="5">
        <v>288550.84999999998</v>
      </c>
      <c r="E39" s="2"/>
      <c r="F39" s="2"/>
      <c r="G39" s="16"/>
      <c r="H39" s="16">
        <f t="shared" si="2"/>
        <v>0</v>
      </c>
      <c r="I39" s="23">
        <f t="shared" si="3"/>
        <v>0</v>
      </c>
      <c r="J39" s="10"/>
      <c r="K39" s="10"/>
      <c r="L39" s="10"/>
    </row>
    <row r="40" spans="1:12" ht="22.5" x14ac:dyDescent="0.25">
      <c r="A40" s="2" t="s">
        <v>102</v>
      </c>
      <c r="B40" s="3" t="s">
        <v>103</v>
      </c>
      <c r="C40" s="7" t="s">
        <v>104</v>
      </c>
      <c r="D40" s="5">
        <v>170088.67</v>
      </c>
      <c r="E40" s="2"/>
      <c r="F40" s="2"/>
      <c r="G40" s="16"/>
      <c r="H40" s="16">
        <f t="shared" si="2"/>
        <v>0</v>
      </c>
      <c r="I40" s="23">
        <f t="shared" si="3"/>
        <v>0</v>
      </c>
      <c r="J40" s="10"/>
      <c r="K40" s="10"/>
      <c r="L40" s="10"/>
    </row>
    <row r="41" spans="1:12" ht="22.5" x14ac:dyDescent="0.25">
      <c r="A41" s="2" t="s">
        <v>105</v>
      </c>
      <c r="B41" s="3" t="s">
        <v>106</v>
      </c>
      <c r="C41" s="4" t="s">
        <v>107</v>
      </c>
      <c r="D41" s="5">
        <v>344216.92</v>
      </c>
      <c r="E41" s="2"/>
      <c r="F41" s="2"/>
      <c r="G41" s="16"/>
      <c r="H41" s="16">
        <f t="shared" si="2"/>
        <v>0</v>
      </c>
      <c r="I41" s="23">
        <f t="shared" si="3"/>
        <v>0</v>
      </c>
      <c r="J41" s="10"/>
      <c r="K41" s="10"/>
      <c r="L41" s="10"/>
    </row>
    <row r="42" spans="1:12" ht="22.5" x14ac:dyDescent="0.25">
      <c r="A42" s="2" t="s">
        <v>108</v>
      </c>
      <c r="B42" s="3" t="s">
        <v>109</v>
      </c>
      <c r="C42" s="4" t="s">
        <v>110</v>
      </c>
      <c r="D42" s="5">
        <v>110131.87</v>
      </c>
      <c r="E42" s="2"/>
      <c r="F42" s="2"/>
      <c r="G42" s="16"/>
      <c r="H42" s="16">
        <f t="shared" si="2"/>
        <v>0</v>
      </c>
      <c r="I42" s="23">
        <f t="shared" si="3"/>
        <v>0</v>
      </c>
      <c r="J42" s="10"/>
      <c r="K42" s="10"/>
      <c r="L42" s="10"/>
    </row>
    <row r="43" spans="1:12" ht="22.5" x14ac:dyDescent="0.25">
      <c r="A43" s="2" t="s">
        <v>111</v>
      </c>
      <c r="B43" s="3" t="s">
        <v>112</v>
      </c>
      <c r="C43" s="4" t="s">
        <v>31</v>
      </c>
      <c r="D43" s="5">
        <v>335158.63</v>
      </c>
      <c r="E43" s="2"/>
      <c r="F43" s="2"/>
      <c r="G43" s="16"/>
      <c r="H43" s="16">
        <f t="shared" si="2"/>
        <v>0</v>
      </c>
      <c r="I43" s="23">
        <f t="shared" si="3"/>
        <v>0</v>
      </c>
      <c r="J43" s="10"/>
      <c r="K43" s="10"/>
      <c r="L43" s="10"/>
    </row>
    <row r="44" spans="1:12" ht="22.5" x14ac:dyDescent="0.25">
      <c r="A44" s="2" t="s">
        <v>113</v>
      </c>
      <c r="B44" s="3" t="s">
        <v>114</v>
      </c>
      <c r="C44" s="4" t="s">
        <v>115</v>
      </c>
      <c r="D44" s="5">
        <v>303754.96999999997</v>
      </c>
      <c r="E44" s="2"/>
      <c r="F44" s="2"/>
      <c r="G44" s="16"/>
      <c r="H44" s="16">
        <f t="shared" si="2"/>
        <v>0</v>
      </c>
      <c r="I44" s="23">
        <f t="shared" si="3"/>
        <v>0</v>
      </c>
      <c r="J44" s="10"/>
      <c r="K44" s="10"/>
      <c r="L44" s="10"/>
    </row>
    <row r="45" spans="1:12" ht="22.5" x14ac:dyDescent="0.25">
      <c r="A45" s="2" t="s">
        <v>116</v>
      </c>
      <c r="B45" s="3" t="s">
        <v>117</v>
      </c>
      <c r="C45" s="7" t="s">
        <v>118</v>
      </c>
      <c r="D45" s="5">
        <v>438727.96</v>
      </c>
      <c r="E45" s="14"/>
      <c r="F45" s="14"/>
      <c r="G45" s="16"/>
      <c r="H45" s="16">
        <f t="shared" ref="H45:H65" si="4">SUM(G45*16%)+G45</f>
        <v>0</v>
      </c>
      <c r="I45" s="23">
        <f t="shared" si="3"/>
        <v>0</v>
      </c>
      <c r="J45" s="10"/>
      <c r="K45" s="10"/>
      <c r="L45" s="10"/>
    </row>
    <row r="46" spans="1:12" ht="22.5" x14ac:dyDescent="0.25">
      <c r="A46" s="2" t="s">
        <v>119</v>
      </c>
      <c r="B46" s="3" t="s">
        <v>120</v>
      </c>
      <c r="C46" s="7" t="s">
        <v>118</v>
      </c>
      <c r="D46" s="5">
        <v>109250</v>
      </c>
      <c r="E46" s="11"/>
      <c r="F46" s="11"/>
      <c r="G46" s="16"/>
      <c r="H46" s="16">
        <f t="shared" si="4"/>
        <v>0</v>
      </c>
      <c r="I46" s="23">
        <f t="shared" si="3"/>
        <v>0</v>
      </c>
      <c r="J46" s="10"/>
      <c r="K46" s="10"/>
      <c r="L46" s="10"/>
    </row>
    <row r="47" spans="1:12" ht="22.5" x14ac:dyDescent="0.25">
      <c r="A47" s="2" t="s">
        <v>121</v>
      </c>
      <c r="B47" s="3" t="s">
        <v>122</v>
      </c>
      <c r="C47" s="4" t="s">
        <v>123</v>
      </c>
      <c r="D47" s="5">
        <v>438727.96</v>
      </c>
      <c r="E47" s="14"/>
      <c r="F47" s="14"/>
      <c r="G47" s="16"/>
      <c r="H47" s="16">
        <f t="shared" si="4"/>
        <v>0</v>
      </c>
      <c r="I47" s="23">
        <f t="shared" si="3"/>
        <v>0</v>
      </c>
      <c r="J47" s="10"/>
      <c r="K47" s="10"/>
      <c r="L47" s="10"/>
    </row>
    <row r="48" spans="1:12" ht="22.5" x14ac:dyDescent="0.25">
      <c r="A48" s="2" t="s">
        <v>124</v>
      </c>
      <c r="B48" s="3" t="s">
        <v>125</v>
      </c>
      <c r="C48" s="4" t="s">
        <v>126</v>
      </c>
      <c r="D48" s="5">
        <v>438727.96</v>
      </c>
      <c r="E48" s="14"/>
      <c r="F48" s="14"/>
      <c r="G48" s="16"/>
      <c r="H48" s="16">
        <f t="shared" si="4"/>
        <v>0</v>
      </c>
      <c r="I48" s="23">
        <f t="shared" si="3"/>
        <v>0</v>
      </c>
      <c r="J48" s="10"/>
      <c r="K48" s="10"/>
      <c r="L48" s="10"/>
    </row>
    <row r="49" spans="1:12" ht="22.5" x14ac:dyDescent="0.25">
      <c r="A49" s="2" t="s">
        <v>127</v>
      </c>
      <c r="B49" s="3" t="s">
        <v>128</v>
      </c>
      <c r="C49" s="4" t="s">
        <v>123</v>
      </c>
      <c r="D49" s="5">
        <v>109250</v>
      </c>
      <c r="E49" s="14"/>
      <c r="F49" s="14"/>
      <c r="G49" s="16"/>
      <c r="H49" s="16">
        <f t="shared" si="4"/>
        <v>0</v>
      </c>
      <c r="I49" s="23">
        <f t="shared" si="3"/>
        <v>0</v>
      </c>
      <c r="J49" s="10"/>
      <c r="K49" s="10"/>
      <c r="L49" s="10"/>
    </row>
    <row r="50" spans="1:12" ht="22.5" x14ac:dyDescent="0.25">
      <c r="A50" s="2" t="s">
        <v>129</v>
      </c>
      <c r="B50" s="3" t="s">
        <v>130</v>
      </c>
      <c r="C50" s="4" t="s">
        <v>126</v>
      </c>
      <c r="D50" s="5">
        <v>109250</v>
      </c>
      <c r="E50" s="2"/>
      <c r="F50" s="2"/>
      <c r="G50" s="16"/>
      <c r="H50" s="16">
        <f t="shared" si="4"/>
        <v>0</v>
      </c>
      <c r="I50" s="23">
        <f t="shared" si="3"/>
        <v>0</v>
      </c>
      <c r="J50" s="10"/>
      <c r="K50" s="10"/>
      <c r="L50" s="10"/>
    </row>
    <row r="51" spans="1:12" ht="22.5" x14ac:dyDescent="0.25">
      <c r="A51" s="2" t="s">
        <v>131</v>
      </c>
      <c r="B51" s="3" t="s">
        <v>132</v>
      </c>
      <c r="C51" s="4" t="s">
        <v>133</v>
      </c>
      <c r="D51" s="5">
        <v>109250</v>
      </c>
      <c r="E51" s="2"/>
      <c r="F51" s="2"/>
      <c r="G51" s="16"/>
      <c r="H51" s="16">
        <f t="shared" si="4"/>
        <v>0</v>
      </c>
      <c r="I51" s="23">
        <f t="shared" si="3"/>
        <v>0</v>
      </c>
      <c r="J51" s="10"/>
      <c r="K51" s="10"/>
      <c r="L51" s="10"/>
    </row>
    <row r="52" spans="1:12" ht="22.5" x14ac:dyDescent="0.25">
      <c r="A52" s="2" t="s">
        <v>134</v>
      </c>
      <c r="B52" s="3" t="s">
        <v>135</v>
      </c>
      <c r="C52" s="4" t="s">
        <v>136</v>
      </c>
      <c r="D52" s="5">
        <v>243536.03</v>
      </c>
      <c r="E52" s="2" t="s">
        <v>216</v>
      </c>
      <c r="F52" s="2" t="s">
        <v>217</v>
      </c>
      <c r="G52" s="16">
        <v>209509.37</v>
      </c>
      <c r="H52" s="16">
        <f t="shared" si="4"/>
        <v>243030.86919999999</v>
      </c>
      <c r="I52" s="23">
        <f t="shared" si="3"/>
        <v>85060.804219999991</v>
      </c>
      <c r="J52" s="28">
        <v>42492</v>
      </c>
      <c r="K52" s="28">
        <v>42551</v>
      </c>
      <c r="L52" s="10" t="s">
        <v>215</v>
      </c>
    </row>
    <row r="53" spans="1:12" ht="22.5" x14ac:dyDescent="0.25">
      <c r="A53" s="2" t="s">
        <v>137</v>
      </c>
      <c r="B53" s="3" t="s">
        <v>138</v>
      </c>
      <c r="C53" s="4" t="s">
        <v>13</v>
      </c>
      <c r="D53" s="5">
        <v>413802.76</v>
      </c>
      <c r="E53" s="2" t="s">
        <v>190</v>
      </c>
      <c r="F53" s="2" t="s">
        <v>224</v>
      </c>
      <c r="G53" s="16">
        <v>355523.31</v>
      </c>
      <c r="H53" s="16">
        <f t="shared" si="4"/>
        <v>412407.03960000002</v>
      </c>
      <c r="I53" s="23">
        <f t="shared" si="3"/>
        <v>144342.46385999999</v>
      </c>
      <c r="J53" s="28">
        <v>42506</v>
      </c>
      <c r="K53" s="28">
        <v>42566</v>
      </c>
      <c r="L53" s="10" t="s">
        <v>223</v>
      </c>
    </row>
    <row r="54" spans="1:12" ht="22.5" x14ac:dyDescent="0.25">
      <c r="A54" s="2" t="s">
        <v>139</v>
      </c>
      <c r="B54" s="3" t="s">
        <v>140</v>
      </c>
      <c r="C54" s="4" t="s">
        <v>89</v>
      </c>
      <c r="D54" s="5">
        <v>446623.64</v>
      </c>
      <c r="E54" s="2" t="s">
        <v>171</v>
      </c>
      <c r="F54" s="15" t="s">
        <v>172</v>
      </c>
      <c r="G54" s="17">
        <v>384523.3</v>
      </c>
      <c r="H54" s="16">
        <f t="shared" si="4"/>
        <v>446047.02799999999</v>
      </c>
      <c r="I54" s="23">
        <f t="shared" si="3"/>
        <v>156116.45979999998</v>
      </c>
      <c r="J54" s="28">
        <v>42492</v>
      </c>
      <c r="K54" s="28">
        <v>42551</v>
      </c>
      <c r="L54" s="10" t="s">
        <v>204</v>
      </c>
    </row>
    <row r="55" spans="1:12" ht="22.5" x14ac:dyDescent="0.25">
      <c r="A55" s="2" t="s">
        <v>141</v>
      </c>
      <c r="B55" s="3" t="s">
        <v>142</v>
      </c>
      <c r="C55" s="4" t="s">
        <v>143</v>
      </c>
      <c r="D55" s="5">
        <v>446623.64</v>
      </c>
      <c r="E55" s="2" t="s">
        <v>179</v>
      </c>
      <c r="F55" s="2" t="s">
        <v>180</v>
      </c>
      <c r="G55" s="16">
        <v>384368.38</v>
      </c>
      <c r="H55" s="16">
        <f t="shared" si="4"/>
        <v>445867.32079999999</v>
      </c>
      <c r="I55" s="23">
        <f t="shared" si="3"/>
        <v>156053.56227999998</v>
      </c>
      <c r="J55" s="28">
        <v>42499</v>
      </c>
      <c r="K55" s="28">
        <v>42589</v>
      </c>
      <c r="L55" s="10" t="s">
        <v>204</v>
      </c>
    </row>
    <row r="56" spans="1:12" ht="22.5" x14ac:dyDescent="0.25">
      <c r="A56" s="2" t="s">
        <v>144</v>
      </c>
      <c r="B56" s="3" t="s">
        <v>145</v>
      </c>
      <c r="C56" s="4" t="s">
        <v>146</v>
      </c>
      <c r="D56" s="5">
        <v>243536.03</v>
      </c>
      <c r="E56" s="2"/>
      <c r="F56" s="2"/>
      <c r="G56" s="16"/>
      <c r="H56" s="16">
        <f t="shared" si="4"/>
        <v>0</v>
      </c>
      <c r="I56" s="23">
        <f t="shared" si="3"/>
        <v>0</v>
      </c>
      <c r="J56" s="10"/>
      <c r="K56" s="10"/>
      <c r="L56" s="10"/>
    </row>
    <row r="57" spans="1:12" ht="22.5" x14ac:dyDescent="0.25">
      <c r="A57" s="2" t="s">
        <v>147</v>
      </c>
      <c r="B57" s="3" t="s">
        <v>148</v>
      </c>
      <c r="C57" s="4" t="s">
        <v>149</v>
      </c>
      <c r="D57" s="5">
        <v>446623.64</v>
      </c>
      <c r="E57" s="2" t="s">
        <v>181</v>
      </c>
      <c r="F57" s="2" t="s">
        <v>182</v>
      </c>
      <c r="G57" s="16">
        <v>384504.69</v>
      </c>
      <c r="H57" s="16">
        <f t="shared" si="4"/>
        <v>446025.44040000002</v>
      </c>
      <c r="I57" s="23">
        <f t="shared" si="3"/>
        <v>156108.90414</v>
      </c>
      <c r="J57" s="28">
        <v>42492</v>
      </c>
      <c r="K57" s="28">
        <v>42551</v>
      </c>
      <c r="L57" s="10" t="s">
        <v>204</v>
      </c>
    </row>
    <row r="58" spans="1:12" ht="22.5" x14ac:dyDescent="0.25">
      <c r="A58" s="2" t="s">
        <v>150</v>
      </c>
      <c r="B58" s="3" t="s">
        <v>151</v>
      </c>
      <c r="C58" s="4" t="s">
        <v>11</v>
      </c>
      <c r="D58" s="5">
        <v>170088.67</v>
      </c>
      <c r="E58" s="2"/>
      <c r="F58" s="2"/>
      <c r="G58" s="16"/>
      <c r="H58" s="16">
        <f t="shared" si="4"/>
        <v>0</v>
      </c>
      <c r="I58" s="23">
        <f t="shared" si="3"/>
        <v>0</v>
      </c>
      <c r="J58" s="10"/>
      <c r="K58" s="10"/>
      <c r="L58" s="10"/>
    </row>
    <row r="59" spans="1:12" ht="22.5" x14ac:dyDescent="0.25">
      <c r="A59" s="2" t="s">
        <v>152</v>
      </c>
      <c r="B59" s="3" t="s">
        <v>153</v>
      </c>
      <c r="C59" s="4" t="s">
        <v>154</v>
      </c>
      <c r="D59" s="5">
        <v>391822.12</v>
      </c>
      <c r="E59" s="14" t="s">
        <v>226</v>
      </c>
      <c r="F59" s="14" t="s">
        <v>227</v>
      </c>
      <c r="G59" s="16">
        <v>336940.09</v>
      </c>
      <c r="H59" s="16">
        <f t="shared" si="4"/>
        <v>390850.50440000003</v>
      </c>
      <c r="I59" s="23">
        <f t="shared" si="3"/>
        <v>136797.67654000001</v>
      </c>
      <c r="J59" s="10" t="s">
        <v>228</v>
      </c>
      <c r="K59" s="10" t="s">
        <v>229</v>
      </c>
      <c r="L59" s="10" t="s">
        <v>223</v>
      </c>
    </row>
    <row r="60" spans="1:12" ht="22.5" x14ac:dyDescent="0.25">
      <c r="A60" s="2" t="s">
        <v>155</v>
      </c>
      <c r="B60" s="3" t="s">
        <v>156</v>
      </c>
      <c r="C60" s="4" t="s">
        <v>7</v>
      </c>
      <c r="D60" s="5">
        <v>391822.12</v>
      </c>
      <c r="E60" s="2" t="s">
        <v>185</v>
      </c>
      <c r="F60" s="2" t="s">
        <v>186</v>
      </c>
      <c r="G60" s="16">
        <v>336006.02</v>
      </c>
      <c r="H60" s="16">
        <f t="shared" si="4"/>
        <v>389766.98320000002</v>
      </c>
      <c r="I60" s="23">
        <f t="shared" si="3"/>
        <v>136418.44412</v>
      </c>
      <c r="J60" s="28">
        <v>42517</v>
      </c>
      <c r="K60" s="28">
        <v>42546</v>
      </c>
      <c r="L60" s="10" t="s">
        <v>204</v>
      </c>
    </row>
    <row r="61" spans="1:12" ht="22.5" x14ac:dyDescent="0.25">
      <c r="A61" s="2" t="s">
        <v>157</v>
      </c>
      <c r="B61" s="3" t="s">
        <v>158</v>
      </c>
      <c r="C61" s="4" t="s">
        <v>159</v>
      </c>
      <c r="D61" s="5">
        <v>603871.9</v>
      </c>
      <c r="E61" s="2" t="s">
        <v>173</v>
      </c>
      <c r="F61" s="2" t="s">
        <v>174</v>
      </c>
      <c r="G61" s="16">
        <v>520387.93</v>
      </c>
      <c r="H61" s="16">
        <f t="shared" si="4"/>
        <v>603649.99879999994</v>
      </c>
      <c r="I61" s="23">
        <f>H61*50%</f>
        <v>301824.99939999997</v>
      </c>
      <c r="J61" s="28">
        <v>42492</v>
      </c>
      <c r="K61" s="28">
        <v>42551</v>
      </c>
      <c r="L61" s="10" t="s">
        <v>204</v>
      </c>
    </row>
    <row r="62" spans="1:12" ht="22.5" x14ac:dyDescent="0.25">
      <c r="A62" s="2" t="s">
        <v>160</v>
      </c>
      <c r="B62" s="3" t="s">
        <v>161</v>
      </c>
      <c r="C62" s="4" t="s">
        <v>8</v>
      </c>
      <c r="D62" s="5">
        <v>405368.04</v>
      </c>
      <c r="E62" s="2" t="s">
        <v>175</v>
      </c>
      <c r="F62" s="2" t="s">
        <v>176</v>
      </c>
      <c r="G62" s="16">
        <v>348213.39</v>
      </c>
      <c r="H62" s="16">
        <f t="shared" si="4"/>
        <v>403927.53240000003</v>
      </c>
      <c r="I62" s="23">
        <f>H62*35%</f>
        <v>141374.63634</v>
      </c>
      <c r="J62" s="28">
        <v>42492</v>
      </c>
      <c r="K62" s="28">
        <v>42551</v>
      </c>
      <c r="L62" s="10" t="s">
        <v>204</v>
      </c>
    </row>
    <row r="63" spans="1:12" ht="22.5" x14ac:dyDescent="0.25">
      <c r="A63" s="2" t="s">
        <v>162</v>
      </c>
      <c r="B63" s="3" t="s">
        <v>187</v>
      </c>
      <c r="C63" s="4" t="s">
        <v>163</v>
      </c>
      <c r="D63" s="5">
        <v>405368.04</v>
      </c>
      <c r="E63" s="2" t="s">
        <v>188</v>
      </c>
      <c r="F63" s="2" t="s">
        <v>189</v>
      </c>
      <c r="G63" s="16">
        <v>348338.63</v>
      </c>
      <c r="H63" s="16">
        <f t="shared" si="4"/>
        <v>404072.81079999998</v>
      </c>
      <c r="I63" s="23">
        <f>H63*35%</f>
        <v>141425.48377999998</v>
      </c>
      <c r="J63" s="28">
        <v>42492</v>
      </c>
      <c r="K63" s="28">
        <v>42551</v>
      </c>
      <c r="L63" s="10" t="s">
        <v>204</v>
      </c>
    </row>
    <row r="64" spans="1:12" x14ac:dyDescent="0.25">
      <c r="A64" s="2" t="s">
        <v>164</v>
      </c>
      <c r="B64" s="3" t="s">
        <v>165</v>
      </c>
      <c r="C64" s="4"/>
      <c r="D64" s="5">
        <v>1210726.08</v>
      </c>
      <c r="E64" s="12"/>
      <c r="F64" s="12"/>
      <c r="G64" s="16"/>
      <c r="H64" s="16">
        <f t="shared" si="4"/>
        <v>0</v>
      </c>
      <c r="I64" s="23">
        <f>H64*35%</f>
        <v>0</v>
      </c>
      <c r="J64" s="10"/>
      <c r="K64" s="10"/>
      <c r="L64" s="10"/>
    </row>
    <row r="65" spans="1:12" x14ac:dyDescent="0.25">
      <c r="A65" s="2" t="s">
        <v>166</v>
      </c>
      <c r="B65" s="3" t="s">
        <v>167</v>
      </c>
      <c r="C65" s="4"/>
      <c r="D65" s="5">
        <v>2289536.02</v>
      </c>
      <c r="E65" s="2"/>
      <c r="F65" s="2"/>
      <c r="G65" s="18"/>
      <c r="H65" s="16">
        <f t="shared" si="4"/>
        <v>0</v>
      </c>
      <c r="I65" s="23">
        <f>H65*35%</f>
        <v>0</v>
      </c>
      <c r="J65" s="10"/>
      <c r="K65" s="10"/>
      <c r="L65" s="10"/>
    </row>
    <row r="66" spans="1:12" x14ac:dyDescent="0.25">
      <c r="A66" s="1"/>
      <c r="B66" s="1"/>
      <c r="C66" s="1"/>
      <c r="D66" s="9"/>
    </row>
  </sheetData>
  <sortState ref="A2:L65">
    <sortCondition ref="A2:A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0"/>
  <sheetViews>
    <sheetView tabSelected="1" topLeftCell="A90" zoomScaleNormal="100" workbookViewId="0">
      <selection activeCell="K94" sqref="A94:XFD94"/>
    </sheetView>
  </sheetViews>
  <sheetFormatPr baseColWidth="10" defaultRowHeight="15" x14ac:dyDescent="0.25"/>
  <cols>
    <col min="2" max="2" width="53.7109375" customWidth="1"/>
    <col min="3" max="3" width="34.42578125" customWidth="1"/>
    <col min="4" max="4" width="22.5703125" style="1" customWidth="1"/>
    <col min="5" max="5" width="16.7109375" style="1" customWidth="1"/>
    <col min="6" max="6" width="16.28515625" customWidth="1"/>
    <col min="7" max="8" width="14.85546875" style="1" customWidth="1"/>
    <col min="9" max="10" width="12.85546875" style="1" customWidth="1"/>
    <col min="11" max="11" width="13.28515625" style="1" customWidth="1"/>
    <col min="12" max="12" width="14.7109375" style="1" customWidth="1"/>
    <col min="13" max="13" width="15.28515625" style="1" customWidth="1"/>
    <col min="14" max="15" width="15.42578125" style="1" customWidth="1"/>
    <col min="16" max="20" width="16.7109375" style="1" customWidth="1"/>
    <col min="21" max="21" width="14.7109375" style="1" customWidth="1"/>
    <col min="22" max="22" width="15.28515625" customWidth="1"/>
  </cols>
  <sheetData>
    <row r="1" spans="1:28" s="1" customFormat="1" ht="20.25" customHeight="1" x14ac:dyDescent="0.3">
      <c r="A1" s="193" t="s">
        <v>276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38"/>
      <c r="X1" s="38"/>
      <c r="Y1" s="38"/>
      <c r="Z1" s="38"/>
      <c r="AA1" s="38"/>
      <c r="AB1" s="38"/>
    </row>
    <row r="2" spans="1:28" s="1" customFormat="1" ht="20.25" customHeight="1" x14ac:dyDescent="0.3">
      <c r="A2" s="193" t="s">
        <v>290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38"/>
      <c r="X2" s="38"/>
      <c r="Y2" s="38"/>
      <c r="Z2" s="38"/>
      <c r="AA2" s="38"/>
      <c r="AB2" s="38"/>
    </row>
    <row r="3" spans="1:28" s="1" customFormat="1" ht="20.25" customHeight="1" x14ac:dyDescent="0.3">
      <c r="A3" s="193" t="s">
        <v>277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38"/>
      <c r="X3" s="38"/>
      <c r="Y3" s="38"/>
      <c r="Z3" s="38"/>
      <c r="AA3" s="38"/>
      <c r="AB3" s="38"/>
    </row>
    <row r="4" spans="1:28" s="39" customFormat="1" ht="20.25" x14ac:dyDescent="0.3">
      <c r="A4" s="194" t="s">
        <v>278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40"/>
      <c r="X4" s="40"/>
      <c r="Y4" s="40"/>
      <c r="Z4" s="40"/>
      <c r="AA4" s="40"/>
      <c r="AB4" s="40"/>
    </row>
    <row r="5" spans="1:28" s="39" customFormat="1" ht="21" customHeight="1" thickBot="1" x14ac:dyDescent="0.3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40"/>
      <c r="X5" s="40"/>
      <c r="Y5" s="40"/>
      <c r="Z5" s="40"/>
      <c r="AA5" s="40"/>
      <c r="AB5" s="40"/>
    </row>
    <row r="6" spans="1:28" s="39" customFormat="1" ht="15.75" thickBot="1" x14ac:dyDescent="0.3">
      <c r="A6" s="204"/>
      <c r="B6" s="205"/>
      <c r="C6" s="205"/>
      <c r="D6" s="205"/>
      <c r="E6" s="206" t="s">
        <v>282</v>
      </c>
      <c r="F6" s="207"/>
      <c r="G6" s="207"/>
      <c r="H6" s="207"/>
      <c r="I6" s="207"/>
      <c r="J6" s="207"/>
      <c r="K6" s="207"/>
      <c r="L6" s="208"/>
      <c r="M6" s="206" t="s">
        <v>283</v>
      </c>
      <c r="N6" s="207"/>
      <c r="O6" s="207"/>
      <c r="P6" s="207"/>
      <c r="Q6" s="207"/>
      <c r="R6" s="207"/>
      <c r="S6" s="207"/>
      <c r="T6" s="208"/>
      <c r="U6" s="55" t="s">
        <v>241</v>
      </c>
      <c r="V6" s="55" t="s">
        <v>284</v>
      </c>
      <c r="W6" s="40"/>
      <c r="X6" s="40"/>
      <c r="Y6" s="40"/>
      <c r="Z6" s="40"/>
      <c r="AA6" s="40"/>
      <c r="AB6" s="40"/>
    </row>
    <row r="7" spans="1:28" s="36" customFormat="1" ht="36.75" thickBot="1" x14ac:dyDescent="0.35">
      <c r="A7" s="54" t="s">
        <v>237</v>
      </c>
      <c r="B7" s="52" t="s">
        <v>236</v>
      </c>
      <c r="C7" s="52" t="s">
        <v>235</v>
      </c>
      <c r="D7" s="52" t="s">
        <v>232</v>
      </c>
      <c r="E7" s="52" t="s">
        <v>238</v>
      </c>
      <c r="F7" s="56" t="s">
        <v>270</v>
      </c>
      <c r="G7" s="56" t="s">
        <v>339</v>
      </c>
      <c r="H7" s="57" t="s">
        <v>530</v>
      </c>
      <c r="I7" s="57" t="s">
        <v>340</v>
      </c>
      <c r="J7" s="57" t="s">
        <v>527</v>
      </c>
      <c r="K7" s="57" t="s">
        <v>341</v>
      </c>
      <c r="L7" s="57" t="s">
        <v>342</v>
      </c>
      <c r="M7" s="56" t="s">
        <v>270</v>
      </c>
      <c r="N7" s="56" t="s">
        <v>339</v>
      </c>
      <c r="O7" s="57" t="s">
        <v>530</v>
      </c>
      <c r="P7" s="57" t="s">
        <v>340</v>
      </c>
      <c r="Q7" s="57" t="s">
        <v>527</v>
      </c>
      <c r="R7" s="57" t="s">
        <v>341</v>
      </c>
      <c r="S7" s="57" t="s">
        <v>342</v>
      </c>
      <c r="T7" s="56" t="s">
        <v>281</v>
      </c>
      <c r="U7" s="56" t="s">
        <v>241</v>
      </c>
      <c r="V7" s="56" t="s">
        <v>242</v>
      </c>
    </row>
    <row r="8" spans="1:28" s="31" customFormat="1" ht="15.75" x14ac:dyDescent="0.25">
      <c r="A8" s="201" t="s">
        <v>244</v>
      </c>
      <c r="B8" s="202"/>
      <c r="C8" s="202"/>
      <c r="D8" s="202"/>
      <c r="E8" s="209"/>
      <c r="F8" s="209"/>
      <c r="G8" s="209"/>
      <c r="H8" s="209"/>
      <c r="I8" s="209"/>
      <c r="J8" s="209"/>
      <c r="K8" s="209"/>
      <c r="L8" s="209"/>
      <c r="M8" s="202"/>
      <c r="N8" s="202"/>
      <c r="O8" s="202"/>
      <c r="P8" s="202"/>
      <c r="Q8" s="202"/>
      <c r="R8" s="202"/>
      <c r="S8" s="202"/>
      <c r="T8" s="202"/>
      <c r="U8" s="202"/>
      <c r="V8" s="203"/>
    </row>
    <row r="9" spans="1:28" s="31" customFormat="1" x14ac:dyDescent="0.25">
      <c r="A9" s="32" t="s">
        <v>291</v>
      </c>
      <c r="B9" s="33" t="s">
        <v>311</v>
      </c>
      <c r="C9" s="83" t="s">
        <v>5</v>
      </c>
      <c r="D9" s="69" t="s">
        <v>5</v>
      </c>
      <c r="E9" s="66">
        <f t="shared" ref="E9:E14" si="0">SUM(F9:I9)</f>
        <v>6402812.2000000002</v>
      </c>
      <c r="F9" s="49">
        <v>6402812.2000000002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7">
        <v>0</v>
      </c>
      <c r="M9" s="128">
        <v>6402205.2400000002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81">
        <f t="shared" ref="T9:T27" si="1">SUM(M9:S9)</f>
        <v>6402205.2400000002</v>
      </c>
      <c r="U9" s="93">
        <f t="shared" ref="U9:U29" si="2">SUM(F9-M9)</f>
        <v>606.95999999996275</v>
      </c>
      <c r="V9" s="95">
        <v>200</v>
      </c>
    </row>
    <row r="10" spans="1:28" s="31" customFormat="1" x14ac:dyDescent="0.25">
      <c r="A10" s="32" t="s">
        <v>292</v>
      </c>
      <c r="B10" s="34" t="s">
        <v>312</v>
      </c>
      <c r="C10" s="83" t="s">
        <v>8</v>
      </c>
      <c r="D10" s="70" t="s">
        <v>8</v>
      </c>
      <c r="E10" s="65">
        <f t="shared" si="0"/>
        <v>2116887.15</v>
      </c>
      <c r="F10" s="35">
        <v>2116887.15</v>
      </c>
      <c r="G10" s="37">
        <v>0</v>
      </c>
      <c r="H10" s="37">
        <v>0</v>
      </c>
      <c r="I10" s="37">
        <v>0</v>
      </c>
      <c r="J10" s="37">
        <v>0</v>
      </c>
      <c r="K10" s="50">
        <v>0</v>
      </c>
      <c r="L10" s="67">
        <v>0</v>
      </c>
      <c r="M10" s="97">
        <v>2116887.1</v>
      </c>
      <c r="N10" s="37">
        <v>0</v>
      </c>
      <c r="O10" s="37">
        <v>0</v>
      </c>
      <c r="P10" s="37">
        <v>0</v>
      </c>
      <c r="Q10" s="37">
        <v>0</v>
      </c>
      <c r="R10" s="50">
        <v>0</v>
      </c>
      <c r="S10" s="37">
        <v>0</v>
      </c>
      <c r="T10" s="81">
        <f t="shared" si="1"/>
        <v>2116887.1</v>
      </c>
      <c r="U10" s="93">
        <f t="shared" si="2"/>
        <v>4.9999999813735485E-2</v>
      </c>
      <c r="V10" s="96">
        <v>250</v>
      </c>
    </row>
    <row r="11" spans="1:28" s="31" customFormat="1" ht="24" x14ac:dyDescent="0.25">
      <c r="A11" s="32" t="s">
        <v>293</v>
      </c>
      <c r="B11" s="34" t="s">
        <v>313</v>
      </c>
      <c r="C11" s="83" t="s">
        <v>240</v>
      </c>
      <c r="D11" s="70" t="s">
        <v>240</v>
      </c>
      <c r="E11" s="65">
        <f t="shared" si="0"/>
        <v>8072623.5199999996</v>
      </c>
      <c r="F11" s="35">
        <v>8072623.5199999996</v>
      </c>
      <c r="G11" s="37">
        <v>0</v>
      </c>
      <c r="H11" s="37">
        <v>0</v>
      </c>
      <c r="I11" s="37">
        <v>0</v>
      </c>
      <c r="J11" s="37">
        <v>0</v>
      </c>
      <c r="K11" s="50">
        <v>0</v>
      </c>
      <c r="L11" s="67">
        <v>0</v>
      </c>
      <c r="M11" s="97">
        <v>8071411.1200000001</v>
      </c>
      <c r="N11" s="37">
        <v>0</v>
      </c>
      <c r="O11" s="37">
        <v>0</v>
      </c>
      <c r="P11" s="37">
        <v>0</v>
      </c>
      <c r="Q11" s="37">
        <v>0</v>
      </c>
      <c r="R11" s="50">
        <v>0</v>
      </c>
      <c r="S11" s="37">
        <v>0</v>
      </c>
      <c r="T11" s="81">
        <f t="shared" si="1"/>
        <v>8071411.1200000001</v>
      </c>
      <c r="U11" s="93">
        <f t="shared" si="2"/>
        <v>1212.3999999994412</v>
      </c>
      <c r="V11" s="96">
        <v>300</v>
      </c>
    </row>
    <row r="12" spans="1:28" s="31" customFormat="1" ht="24" x14ac:dyDescent="0.25">
      <c r="A12" s="32" t="s">
        <v>294</v>
      </c>
      <c r="B12" s="34" t="s">
        <v>314</v>
      </c>
      <c r="C12" s="117" t="s">
        <v>330</v>
      </c>
      <c r="D12" s="70" t="s">
        <v>269</v>
      </c>
      <c r="E12" s="65">
        <f t="shared" si="0"/>
        <v>12329176.99</v>
      </c>
      <c r="F12" s="35">
        <v>12329176.99</v>
      </c>
      <c r="G12" s="37">
        <v>0</v>
      </c>
      <c r="H12" s="37">
        <v>0</v>
      </c>
      <c r="I12" s="37">
        <v>0</v>
      </c>
      <c r="J12" s="37">
        <v>0</v>
      </c>
      <c r="K12" s="50">
        <v>0</v>
      </c>
      <c r="L12" s="67">
        <v>0</v>
      </c>
      <c r="M12" s="97">
        <v>12329176.99</v>
      </c>
      <c r="N12" s="37">
        <v>0</v>
      </c>
      <c r="O12" s="37">
        <v>0</v>
      </c>
      <c r="P12" s="37">
        <v>0</v>
      </c>
      <c r="Q12" s="37">
        <v>0</v>
      </c>
      <c r="R12" s="50">
        <v>0</v>
      </c>
      <c r="S12" s="37">
        <v>0</v>
      </c>
      <c r="T12" s="81">
        <f t="shared" si="1"/>
        <v>12329176.99</v>
      </c>
      <c r="U12" s="90">
        <f t="shared" si="2"/>
        <v>0</v>
      </c>
      <c r="V12" s="96">
        <v>200</v>
      </c>
    </row>
    <row r="13" spans="1:28" s="31" customFormat="1" x14ac:dyDescent="0.25">
      <c r="A13" s="32" t="s">
        <v>295</v>
      </c>
      <c r="B13" s="33" t="s">
        <v>315</v>
      </c>
      <c r="C13" s="83" t="s">
        <v>331</v>
      </c>
      <c r="D13" s="70" t="s">
        <v>239</v>
      </c>
      <c r="E13" s="65">
        <f t="shared" si="0"/>
        <v>2198784.4500000002</v>
      </c>
      <c r="F13" s="35">
        <v>2198784.4500000002</v>
      </c>
      <c r="G13" s="37">
        <v>0</v>
      </c>
      <c r="H13" s="37">
        <v>0</v>
      </c>
      <c r="I13" s="37">
        <v>0</v>
      </c>
      <c r="J13" s="37">
        <v>0</v>
      </c>
      <c r="K13" s="50">
        <v>0</v>
      </c>
      <c r="L13" s="67">
        <v>0</v>
      </c>
      <c r="M13" s="97">
        <v>2197197.7000000002</v>
      </c>
      <c r="N13" s="37">
        <v>0</v>
      </c>
      <c r="O13" s="37">
        <v>0</v>
      </c>
      <c r="P13" s="37">
        <v>0</v>
      </c>
      <c r="Q13" s="37">
        <v>0</v>
      </c>
      <c r="R13" s="50">
        <v>0</v>
      </c>
      <c r="S13" s="37">
        <v>0</v>
      </c>
      <c r="T13" s="81">
        <f t="shared" si="1"/>
        <v>2197197.7000000002</v>
      </c>
      <c r="U13" s="93">
        <f t="shared" si="2"/>
        <v>1586.75</v>
      </c>
      <c r="V13" s="96">
        <v>180</v>
      </c>
    </row>
    <row r="14" spans="1:28" s="31" customFormat="1" ht="24" x14ac:dyDescent="0.25">
      <c r="A14" s="32" t="s">
        <v>296</v>
      </c>
      <c r="B14" s="34" t="s">
        <v>316</v>
      </c>
      <c r="C14" s="83" t="s">
        <v>280</v>
      </c>
      <c r="D14" s="70" t="s">
        <v>31</v>
      </c>
      <c r="E14" s="65">
        <f t="shared" si="0"/>
        <v>3024739.93</v>
      </c>
      <c r="F14" s="35">
        <v>3024739.93</v>
      </c>
      <c r="G14" s="37">
        <v>0</v>
      </c>
      <c r="H14" s="37">
        <v>0</v>
      </c>
      <c r="I14" s="37">
        <v>0</v>
      </c>
      <c r="J14" s="37">
        <v>0</v>
      </c>
      <c r="K14" s="50">
        <v>0</v>
      </c>
      <c r="L14" s="67">
        <v>0</v>
      </c>
      <c r="M14" s="97">
        <v>3024739.93</v>
      </c>
      <c r="N14" s="37">
        <v>0</v>
      </c>
      <c r="O14" s="37">
        <v>0</v>
      </c>
      <c r="P14" s="37">
        <v>0</v>
      </c>
      <c r="Q14" s="37">
        <v>0</v>
      </c>
      <c r="R14" s="50">
        <v>0</v>
      </c>
      <c r="S14" s="37">
        <v>0</v>
      </c>
      <c r="T14" s="81">
        <f t="shared" si="1"/>
        <v>3024739.93</v>
      </c>
      <c r="U14" s="90">
        <f t="shared" si="2"/>
        <v>0</v>
      </c>
      <c r="V14" s="96">
        <v>150</v>
      </c>
    </row>
    <row r="15" spans="1:28" s="31" customFormat="1" ht="24" x14ac:dyDescent="0.25">
      <c r="A15" s="32" t="s">
        <v>297</v>
      </c>
      <c r="B15" s="34" t="s">
        <v>317</v>
      </c>
      <c r="C15" s="83" t="s">
        <v>234</v>
      </c>
      <c r="D15" s="70" t="s">
        <v>234</v>
      </c>
      <c r="E15" s="65">
        <f>SUM(F15:L15)</f>
        <v>2516067.5999999996</v>
      </c>
      <c r="F15" s="35">
        <v>251606.76</v>
      </c>
      <c r="G15" s="37">
        <v>0</v>
      </c>
      <c r="H15" s="37">
        <v>0</v>
      </c>
      <c r="I15" s="37">
        <v>0</v>
      </c>
      <c r="J15" s="37">
        <v>0</v>
      </c>
      <c r="K15" s="50">
        <v>0</v>
      </c>
      <c r="L15" s="78">
        <v>2264460.84</v>
      </c>
      <c r="M15" s="124">
        <v>251606.76</v>
      </c>
      <c r="N15" s="37">
        <v>0</v>
      </c>
      <c r="O15" s="37">
        <v>0</v>
      </c>
      <c r="P15" s="37">
        <v>0</v>
      </c>
      <c r="Q15" s="37">
        <v>0</v>
      </c>
      <c r="R15" s="50">
        <v>0</v>
      </c>
      <c r="S15" s="46">
        <v>2264460.84</v>
      </c>
      <c r="T15" s="81">
        <f t="shared" si="1"/>
        <v>2516067.5999999996</v>
      </c>
      <c r="U15" s="90">
        <f t="shared" si="2"/>
        <v>0</v>
      </c>
      <c r="V15" s="96">
        <v>150</v>
      </c>
    </row>
    <row r="16" spans="1:28" s="31" customFormat="1" ht="24" x14ac:dyDescent="0.25">
      <c r="A16" s="32" t="s">
        <v>298</v>
      </c>
      <c r="B16" s="34" t="s">
        <v>318</v>
      </c>
      <c r="C16" s="83" t="s">
        <v>332</v>
      </c>
      <c r="D16" s="70" t="s">
        <v>12</v>
      </c>
      <c r="E16" s="65">
        <f>SUM(F16:I16)</f>
        <v>2440189.83</v>
      </c>
      <c r="F16" s="35">
        <v>2440189.83</v>
      </c>
      <c r="G16" s="37">
        <v>0</v>
      </c>
      <c r="H16" s="37">
        <v>0</v>
      </c>
      <c r="I16" s="37">
        <v>0</v>
      </c>
      <c r="J16" s="37">
        <v>0</v>
      </c>
      <c r="K16" s="50">
        <v>0</v>
      </c>
      <c r="L16" s="67">
        <v>0</v>
      </c>
      <c r="M16" s="46">
        <v>2440187.7999999998</v>
      </c>
      <c r="N16" s="37">
        <v>0</v>
      </c>
      <c r="O16" s="37">
        <v>0</v>
      </c>
      <c r="P16" s="37">
        <v>0</v>
      </c>
      <c r="Q16" s="37">
        <v>0</v>
      </c>
      <c r="R16" s="50">
        <v>0</v>
      </c>
      <c r="S16" s="37">
        <v>0</v>
      </c>
      <c r="T16" s="81">
        <f t="shared" si="1"/>
        <v>2440187.7999999998</v>
      </c>
      <c r="U16" s="93">
        <f t="shared" si="2"/>
        <v>2.0300000002607703</v>
      </c>
      <c r="V16" s="96">
        <v>120</v>
      </c>
    </row>
    <row r="17" spans="1:22" s="31" customFormat="1" ht="24" x14ac:dyDescent="0.25">
      <c r="A17" s="32" t="s">
        <v>299</v>
      </c>
      <c r="B17" s="34" t="s">
        <v>319</v>
      </c>
      <c r="C17" s="83" t="s">
        <v>231</v>
      </c>
      <c r="D17" s="70" t="s">
        <v>231</v>
      </c>
      <c r="E17" s="65">
        <f>SUM(F17:L17)</f>
        <v>12500968.689999999</v>
      </c>
      <c r="F17" s="35">
        <v>2500968.69</v>
      </c>
      <c r="G17" s="37">
        <v>0</v>
      </c>
      <c r="H17" s="37">
        <v>0</v>
      </c>
      <c r="I17" s="37">
        <v>0</v>
      </c>
      <c r="J17" s="37">
        <v>0</v>
      </c>
      <c r="K17" s="50">
        <v>0</v>
      </c>
      <c r="L17" s="137">
        <v>10000000</v>
      </c>
      <c r="M17" s="46">
        <v>2500968.69</v>
      </c>
      <c r="N17" s="37">
        <v>0</v>
      </c>
      <c r="O17" s="37">
        <v>0</v>
      </c>
      <c r="P17" s="37">
        <v>0</v>
      </c>
      <c r="Q17" s="37">
        <v>0</v>
      </c>
      <c r="R17" s="50">
        <v>0</v>
      </c>
      <c r="S17" s="46">
        <v>10000000</v>
      </c>
      <c r="T17" s="81">
        <f t="shared" si="1"/>
        <v>12500968.689999999</v>
      </c>
      <c r="U17" s="90">
        <f t="shared" si="2"/>
        <v>0</v>
      </c>
      <c r="V17" s="96">
        <v>250</v>
      </c>
    </row>
    <row r="18" spans="1:22" s="31" customFormat="1" ht="24" x14ac:dyDescent="0.25">
      <c r="A18" s="32" t="s">
        <v>300</v>
      </c>
      <c r="B18" s="34" t="s">
        <v>320</v>
      </c>
      <c r="C18" s="83" t="s">
        <v>279</v>
      </c>
      <c r="D18" s="70" t="s">
        <v>269</v>
      </c>
      <c r="E18" s="65">
        <f>SUM(F18:I18)</f>
        <v>3500677.17</v>
      </c>
      <c r="F18" s="35">
        <v>3500677.17</v>
      </c>
      <c r="G18" s="37">
        <v>0</v>
      </c>
      <c r="H18" s="37">
        <v>0</v>
      </c>
      <c r="I18" s="37">
        <v>0</v>
      </c>
      <c r="J18" s="37">
        <v>0</v>
      </c>
      <c r="K18" s="50">
        <v>0</v>
      </c>
      <c r="L18" s="67">
        <v>0</v>
      </c>
      <c r="M18" s="46">
        <v>3488984.87</v>
      </c>
      <c r="N18" s="37">
        <v>0</v>
      </c>
      <c r="O18" s="37">
        <v>0</v>
      </c>
      <c r="P18" s="37">
        <v>0</v>
      </c>
      <c r="Q18" s="37">
        <v>0</v>
      </c>
      <c r="R18" s="50">
        <v>0</v>
      </c>
      <c r="S18" s="37">
        <v>0</v>
      </c>
      <c r="T18" s="81">
        <f t="shared" si="1"/>
        <v>3488984.87</v>
      </c>
      <c r="U18" s="93">
        <f t="shared" si="2"/>
        <v>11692.299999999814</v>
      </c>
      <c r="V18" s="96">
        <v>100</v>
      </c>
    </row>
    <row r="19" spans="1:22" s="31" customFormat="1" ht="24" x14ac:dyDescent="0.25">
      <c r="A19" s="32" t="s">
        <v>301</v>
      </c>
      <c r="B19" s="34" t="s">
        <v>321</v>
      </c>
      <c r="C19" s="83" t="s">
        <v>249</v>
      </c>
      <c r="D19" s="70" t="s">
        <v>5</v>
      </c>
      <c r="E19" s="65">
        <f>SUM(F19:I19)</f>
        <v>676985.21</v>
      </c>
      <c r="F19" s="35">
        <v>676985.21</v>
      </c>
      <c r="G19" s="37">
        <v>0</v>
      </c>
      <c r="H19" s="37">
        <v>0</v>
      </c>
      <c r="I19" s="37">
        <v>0</v>
      </c>
      <c r="J19" s="37">
        <v>0</v>
      </c>
      <c r="K19" s="50">
        <v>0</v>
      </c>
      <c r="L19" s="67">
        <v>0</v>
      </c>
      <c r="M19" s="46">
        <v>673807.72</v>
      </c>
      <c r="N19" s="37">
        <v>0</v>
      </c>
      <c r="O19" s="37">
        <v>0</v>
      </c>
      <c r="P19" s="37">
        <v>0</v>
      </c>
      <c r="Q19" s="37">
        <v>0</v>
      </c>
      <c r="R19" s="50">
        <v>0</v>
      </c>
      <c r="S19" s="37">
        <v>0</v>
      </c>
      <c r="T19" s="81">
        <f t="shared" si="1"/>
        <v>673807.72</v>
      </c>
      <c r="U19" s="93">
        <f t="shared" si="2"/>
        <v>3177.4899999999907</v>
      </c>
      <c r="V19" s="96">
        <v>125</v>
      </c>
    </row>
    <row r="20" spans="1:22" s="31" customFormat="1" x14ac:dyDescent="0.25">
      <c r="A20" s="32" t="s">
        <v>302</v>
      </c>
      <c r="B20" s="33" t="s">
        <v>322</v>
      </c>
      <c r="C20" s="83" t="s">
        <v>333</v>
      </c>
      <c r="D20" s="70" t="s">
        <v>19</v>
      </c>
      <c r="E20" s="65">
        <f>SUM(F20:I20)</f>
        <v>1149929.23</v>
      </c>
      <c r="F20" s="35">
        <v>1149929.23</v>
      </c>
      <c r="G20" s="37">
        <v>0</v>
      </c>
      <c r="H20" s="37">
        <v>0</v>
      </c>
      <c r="I20" s="37">
        <v>0</v>
      </c>
      <c r="J20" s="37">
        <v>0</v>
      </c>
      <c r="K20" s="50">
        <v>0</v>
      </c>
      <c r="L20" s="67">
        <v>0</v>
      </c>
      <c r="M20" s="46">
        <v>1149929.23</v>
      </c>
      <c r="N20" s="37">
        <v>0</v>
      </c>
      <c r="O20" s="37">
        <v>0</v>
      </c>
      <c r="P20" s="37">
        <v>0</v>
      </c>
      <c r="Q20" s="37">
        <v>0</v>
      </c>
      <c r="R20" s="50">
        <v>0</v>
      </c>
      <c r="S20" s="37">
        <v>0</v>
      </c>
      <c r="T20" s="81">
        <f t="shared" si="1"/>
        <v>1149929.23</v>
      </c>
      <c r="U20" s="90">
        <f t="shared" si="2"/>
        <v>0</v>
      </c>
      <c r="V20" s="96">
        <v>300</v>
      </c>
    </row>
    <row r="21" spans="1:22" s="31" customFormat="1" ht="24" x14ac:dyDescent="0.25">
      <c r="A21" s="32" t="s">
        <v>303</v>
      </c>
      <c r="B21" s="34" t="s">
        <v>323</v>
      </c>
      <c r="C21" s="117" t="s">
        <v>30</v>
      </c>
      <c r="D21" s="70" t="s">
        <v>31</v>
      </c>
      <c r="E21" s="65">
        <f>SUM(F21:L21)</f>
        <v>685102.68</v>
      </c>
      <c r="F21" s="35">
        <v>68510.27</v>
      </c>
      <c r="G21" s="37">
        <v>0</v>
      </c>
      <c r="H21" s="37">
        <v>0</v>
      </c>
      <c r="I21" s="37">
        <v>0</v>
      </c>
      <c r="J21" s="37">
        <v>0</v>
      </c>
      <c r="K21" s="50">
        <v>0</v>
      </c>
      <c r="L21" s="78">
        <v>616592.41</v>
      </c>
      <c r="M21" s="46">
        <v>68510.27</v>
      </c>
      <c r="N21" s="37">
        <v>0</v>
      </c>
      <c r="O21" s="37">
        <v>0</v>
      </c>
      <c r="P21" s="37">
        <v>0</v>
      </c>
      <c r="Q21" s="37">
        <v>0</v>
      </c>
      <c r="R21" s="50">
        <v>0</v>
      </c>
      <c r="S21" s="46">
        <v>616592.41</v>
      </c>
      <c r="T21" s="81">
        <f t="shared" si="1"/>
        <v>685102.68</v>
      </c>
      <c r="U21" s="90">
        <f t="shared" si="2"/>
        <v>0</v>
      </c>
      <c r="V21" s="96">
        <v>260</v>
      </c>
    </row>
    <row r="22" spans="1:22" s="31" customFormat="1" ht="24" x14ac:dyDescent="0.25">
      <c r="A22" s="32" t="s">
        <v>304</v>
      </c>
      <c r="B22" s="34" t="s">
        <v>323</v>
      </c>
      <c r="C22" s="83" t="s">
        <v>248</v>
      </c>
      <c r="D22" s="70" t="s">
        <v>31</v>
      </c>
      <c r="E22" s="65">
        <f>SUM(F22:L22)</f>
        <v>661290.38</v>
      </c>
      <c r="F22" s="35">
        <v>66129.039999999994</v>
      </c>
      <c r="G22" s="37">
        <v>0</v>
      </c>
      <c r="H22" s="37">
        <v>0</v>
      </c>
      <c r="I22" s="37">
        <v>0</v>
      </c>
      <c r="J22" s="37">
        <v>0</v>
      </c>
      <c r="K22" s="50">
        <v>0</v>
      </c>
      <c r="L22" s="78">
        <v>595161.34</v>
      </c>
      <c r="M22" s="46">
        <v>66129.039999999994</v>
      </c>
      <c r="N22" s="37">
        <v>0</v>
      </c>
      <c r="O22" s="37">
        <v>0</v>
      </c>
      <c r="P22" s="37">
        <v>0</v>
      </c>
      <c r="Q22" s="37">
        <v>0</v>
      </c>
      <c r="R22" s="50">
        <v>0</v>
      </c>
      <c r="S22" s="46">
        <v>595161.34</v>
      </c>
      <c r="T22" s="81">
        <f t="shared" si="1"/>
        <v>661290.38</v>
      </c>
      <c r="U22" s="90">
        <f t="shared" si="2"/>
        <v>0</v>
      </c>
      <c r="V22" s="96">
        <v>260</v>
      </c>
    </row>
    <row r="23" spans="1:22" s="31" customFormat="1" ht="24" x14ac:dyDescent="0.25">
      <c r="A23" s="32" t="s">
        <v>305</v>
      </c>
      <c r="B23" s="34" t="s">
        <v>324</v>
      </c>
      <c r="C23" s="117" t="s">
        <v>335</v>
      </c>
      <c r="D23" s="70" t="s">
        <v>31</v>
      </c>
      <c r="E23" s="65">
        <f t="shared" ref="E23:E28" si="3">SUM(F23:I23)</f>
        <v>1966348.06</v>
      </c>
      <c r="F23" s="35">
        <v>1966348.06</v>
      </c>
      <c r="G23" s="37">
        <v>0</v>
      </c>
      <c r="H23" s="37">
        <v>0</v>
      </c>
      <c r="I23" s="37">
        <v>0</v>
      </c>
      <c r="J23" s="37">
        <v>0</v>
      </c>
      <c r="K23" s="50">
        <v>0</v>
      </c>
      <c r="L23" s="67">
        <v>0</v>
      </c>
      <c r="M23" s="97">
        <v>1966348</v>
      </c>
      <c r="N23" s="37">
        <v>0</v>
      </c>
      <c r="O23" s="37">
        <v>0</v>
      </c>
      <c r="P23" s="37">
        <v>0</v>
      </c>
      <c r="Q23" s="37">
        <v>0</v>
      </c>
      <c r="R23" s="50">
        <v>0</v>
      </c>
      <c r="S23" s="37">
        <v>0</v>
      </c>
      <c r="T23" s="81">
        <f t="shared" si="1"/>
        <v>1966348</v>
      </c>
      <c r="U23" s="93">
        <f t="shared" si="2"/>
        <v>6.0000000055879354E-2</v>
      </c>
      <c r="V23" s="96">
        <v>120</v>
      </c>
    </row>
    <row r="24" spans="1:22" s="31" customFormat="1" ht="24" x14ac:dyDescent="0.25">
      <c r="A24" s="32" t="s">
        <v>306</v>
      </c>
      <c r="B24" s="34" t="s">
        <v>325</v>
      </c>
      <c r="C24" s="83" t="s">
        <v>336</v>
      </c>
      <c r="D24" s="70" t="s">
        <v>269</v>
      </c>
      <c r="E24" s="65">
        <f t="shared" si="3"/>
        <v>623465.07999999996</v>
      </c>
      <c r="F24" s="35">
        <v>623465.07999999996</v>
      </c>
      <c r="G24" s="37">
        <v>0</v>
      </c>
      <c r="H24" s="37">
        <v>0</v>
      </c>
      <c r="I24" s="37">
        <v>0</v>
      </c>
      <c r="J24" s="37">
        <v>0</v>
      </c>
      <c r="K24" s="50">
        <v>0</v>
      </c>
      <c r="L24" s="67">
        <v>0</v>
      </c>
      <c r="M24" s="97">
        <v>623453.84</v>
      </c>
      <c r="N24" s="37">
        <v>0</v>
      </c>
      <c r="O24" s="37">
        <v>0</v>
      </c>
      <c r="P24" s="37">
        <v>0</v>
      </c>
      <c r="Q24" s="37">
        <v>0</v>
      </c>
      <c r="R24" s="50">
        <v>0</v>
      </c>
      <c r="S24" s="37">
        <v>0</v>
      </c>
      <c r="T24" s="81">
        <f t="shared" si="1"/>
        <v>623453.84</v>
      </c>
      <c r="U24" s="93">
        <f t="shared" si="2"/>
        <v>11.239999999990687</v>
      </c>
      <c r="V24" s="96">
        <v>100</v>
      </c>
    </row>
    <row r="25" spans="1:22" s="31" customFormat="1" ht="24" x14ac:dyDescent="0.25">
      <c r="A25" s="32" t="s">
        <v>307</v>
      </c>
      <c r="B25" s="34" t="s">
        <v>326</v>
      </c>
      <c r="C25" s="83" t="s">
        <v>337</v>
      </c>
      <c r="D25" s="71" t="s">
        <v>6</v>
      </c>
      <c r="E25" s="65">
        <f t="shared" si="3"/>
        <v>794050.08</v>
      </c>
      <c r="F25" s="35">
        <v>794050.08</v>
      </c>
      <c r="G25" s="37">
        <v>0</v>
      </c>
      <c r="H25" s="37">
        <v>0</v>
      </c>
      <c r="I25" s="37">
        <v>0</v>
      </c>
      <c r="J25" s="37">
        <v>0</v>
      </c>
      <c r="K25" s="50">
        <v>0</v>
      </c>
      <c r="L25" s="67">
        <v>0</v>
      </c>
      <c r="M25" s="97">
        <v>700094.82</v>
      </c>
      <c r="N25" s="37">
        <v>0</v>
      </c>
      <c r="O25" s="37">
        <v>0</v>
      </c>
      <c r="P25" s="37">
        <v>0</v>
      </c>
      <c r="Q25" s="37">
        <v>0</v>
      </c>
      <c r="R25" s="50">
        <v>0</v>
      </c>
      <c r="S25" s="37">
        <v>0</v>
      </c>
      <c r="T25" s="81">
        <f t="shared" si="1"/>
        <v>700094.82</v>
      </c>
      <c r="U25" s="93">
        <f t="shared" si="2"/>
        <v>93955.260000000009</v>
      </c>
      <c r="V25" s="96">
        <v>156</v>
      </c>
    </row>
    <row r="26" spans="1:22" s="31" customFormat="1" x14ac:dyDescent="0.25">
      <c r="A26" s="32" t="s">
        <v>308</v>
      </c>
      <c r="B26" s="34" t="s">
        <v>327</v>
      </c>
      <c r="C26" s="83" t="s">
        <v>10</v>
      </c>
      <c r="D26" s="71" t="s">
        <v>10</v>
      </c>
      <c r="E26" s="65">
        <f t="shared" si="3"/>
        <v>400380.04</v>
      </c>
      <c r="F26" s="35">
        <v>400380.04</v>
      </c>
      <c r="G26" s="37">
        <v>0</v>
      </c>
      <c r="H26" s="37">
        <v>0</v>
      </c>
      <c r="I26" s="37">
        <v>0</v>
      </c>
      <c r="J26" s="37">
        <v>0</v>
      </c>
      <c r="K26" s="50">
        <v>0</v>
      </c>
      <c r="L26" s="67">
        <v>0</v>
      </c>
      <c r="M26" s="97">
        <v>376888.02</v>
      </c>
      <c r="N26" s="37">
        <v>0</v>
      </c>
      <c r="O26" s="37">
        <v>0</v>
      </c>
      <c r="P26" s="37">
        <v>0</v>
      </c>
      <c r="Q26" s="37">
        <v>0</v>
      </c>
      <c r="R26" s="50">
        <v>0</v>
      </c>
      <c r="S26" s="37">
        <v>0</v>
      </c>
      <c r="T26" s="81">
        <f t="shared" si="1"/>
        <v>376888.02</v>
      </c>
      <c r="U26" s="93">
        <f t="shared" si="2"/>
        <v>23492.01999999996</v>
      </c>
      <c r="V26" s="96">
        <v>100</v>
      </c>
    </row>
    <row r="27" spans="1:22" s="31" customFormat="1" x14ac:dyDescent="0.25">
      <c r="A27" s="32" t="s">
        <v>309</v>
      </c>
      <c r="B27" s="33" t="s">
        <v>328</v>
      </c>
      <c r="C27" s="83" t="s">
        <v>338</v>
      </c>
      <c r="D27" s="71" t="s">
        <v>231</v>
      </c>
      <c r="E27" s="65">
        <f t="shared" si="3"/>
        <v>649700.06999999995</v>
      </c>
      <c r="F27" s="35">
        <v>649700.06999999995</v>
      </c>
      <c r="G27" s="37">
        <v>0</v>
      </c>
      <c r="H27" s="37">
        <v>0</v>
      </c>
      <c r="I27" s="37">
        <v>0</v>
      </c>
      <c r="J27" s="37">
        <v>0</v>
      </c>
      <c r="K27" s="50">
        <v>0</v>
      </c>
      <c r="L27" s="67">
        <v>0</v>
      </c>
      <c r="M27" s="97">
        <v>649700.06999999995</v>
      </c>
      <c r="N27" s="37">
        <v>0</v>
      </c>
      <c r="O27" s="37">
        <v>0</v>
      </c>
      <c r="P27" s="37">
        <v>0</v>
      </c>
      <c r="Q27" s="37">
        <v>0</v>
      </c>
      <c r="R27" s="50">
        <v>0</v>
      </c>
      <c r="S27" s="37">
        <v>0</v>
      </c>
      <c r="T27" s="81">
        <f t="shared" si="1"/>
        <v>649700.06999999995</v>
      </c>
      <c r="U27" s="90">
        <f t="shared" si="2"/>
        <v>0</v>
      </c>
      <c r="V27" s="96">
        <v>120</v>
      </c>
    </row>
    <row r="28" spans="1:22" s="31" customFormat="1" x14ac:dyDescent="0.25">
      <c r="A28" s="32" t="s">
        <v>310</v>
      </c>
      <c r="B28" s="48" t="s">
        <v>329</v>
      </c>
      <c r="C28" s="118" t="s">
        <v>231</v>
      </c>
      <c r="D28" s="119" t="s">
        <v>231</v>
      </c>
      <c r="E28" s="66">
        <f t="shared" si="3"/>
        <v>490978.19</v>
      </c>
      <c r="F28" s="49">
        <v>454229.08</v>
      </c>
      <c r="G28" s="50">
        <v>0</v>
      </c>
      <c r="H28" s="50">
        <v>0</v>
      </c>
      <c r="I28" s="85">
        <v>36749.11</v>
      </c>
      <c r="J28" s="37">
        <v>0</v>
      </c>
      <c r="K28" s="74">
        <v>0</v>
      </c>
      <c r="L28" s="75">
        <v>0</v>
      </c>
      <c r="M28" s="128">
        <v>490978.19</v>
      </c>
      <c r="N28" s="50">
        <v>0</v>
      </c>
      <c r="O28" s="50">
        <v>0</v>
      </c>
      <c r="P28" s="50">
        <v>36749.11</v>
      </c>
      <c r="Q28" s="50">
        <v>0</v>
      </c>
      <c r="R28" s="74">
        <v>0</v>
      </c>
      <c r="S28" s="50">
        <v>0</v>
      </c>
      <c r="T28" s="81">
        <f>SUM(M28:S28)</f>
        <v>527727.30000000005</v>
      </c>
      <c r="U28" s="90">
        <f>SUM(F28+I28-M28)</f>
        <v>0</v>
      </c>
      <c r="V28" s="95">
        <v>100</v>
      </c>
    </row>
    <row r="29" spans="1:22" s="31" customFormat="1" ht="24.75" thickBot="1" x14ac:dyDescent="0.3">
      <c r="A29" s="32" t="s">
        <v>525</v>
      </c>
      <c r="B29" s="51" t="s">
        <v>526</v>
      </c>
      <c r="C29" s="120" t="s">
        <v>361</v>
      </c>
      <c r="D29" s="72" t="s">
        <v>8</v>
      </c>
      <c r="E29" s="66">
        <f>SUM(F29:L29)</f>
        <v>10214008</v>
      </c>
      <c r="F29" s="122">
        <v>0</v>
      </c>
      <c r="G29" s="85">
        <v>600000</v>
      </c>
      <c r="H29" s="50">
        <v>0</v>
      </c>
      <c r="I29" s="50">
        <v>0</v>
      </c>
      <c r="J29" s="121">
        <v>5107004</v>
      </c>
      <c r="K29" s="121">
        <v>4507004</v>
      </c>
      <c r="L29" s="75">
        <v>0</v>
      </c>
      <c r="M29" s="128">
        <v>0</v>
      </c>
      <c r="N29" s="50">
        <v>0</v>
      </c>
      <c r="O29" s="50">
        <v>0</v>
      </c>
      <c r="P29" s="85">
        <v>600000</v>
      </c>
      <c r="Q29" s="85">
        <v>5107004</v>
      </c>
      <c r="R29" s="121">
        <v>4507004</v>
      </c>
      <c r="S29" s="50">
        <v>0</v>
      </c>
      <c r="T29" s="78">
        <f>SUM(P29:S29)</f>
        <v>10214008</v>
      </c>
      <c r="U29" s="90">
        <f t="shared" si="2"/>
        <v>0</v>
      </c>
      <c r="V29" s="95">
        <v>120</v>
      </c>
    </row>
    <row r="30" spans="1:22" s="31" customFormat="1" ht="16.5" thickBot="1" x14ac:dyDescent="0.3">
      <c r="A30" s="196" t="s">
        <v>243</v>
      </c>
      <c r="B30" s="197"/>
      <c r="C30" s="197"/>
      <c r="D30" s="197"/>
      <c r="E30" s="68">
        <f t="shared" ref="E30:V30" si="4">SUM(E9:E29)</f>
        <v>73415164.549999997</v>
      </c>
      <c r="F30" s="41">
        <f t="shared" si="4"/>
        <v>49688192.849999994</v>
      </c>
      <c r="G30" s="53">
        <f t="shared" si="4"/>
        <v>600000</v>
      </c>
      <c r="H30" s="42">
        <f t="shared" si="4"/>
        <v>0</v>
      </c>
      <c r="I30" s="77">
        <f t="shared" si="4"/>
        <v>36749.11</v>
      </c>
      <c r="J30" s="79">
        <f t="shared" si="4"/>
        <v>5107004</v>
      </c>
      <c r="K30" s="79">
        <f t="shared" si="4"/>
        <v>4507004</v>
      </c>
      <c r="L30" s="80">
        <f t="shared" si="4"/>
        <v>13476214.59</v>
      </c>
      <c r="M30" s="125">
        <f t="shared" si="4"/>
        <v>49589205.399999999</v>
      </c>
      <c r="N30" s="42">
        <f t="shared" si="4"/>
        <v>0</v>
      </c>
      <c r="O30" s="42">
        <f t="shared" si="4"/>
        <v>0</v>
      </c>
      <c r="P30" s="42">
        <f t="shared" si="4"/>
        <v>636749.11</v>
      </c>
      <c r="Q30" s="42">
        <f t="shared" si="4"/>
        <v>5107004</v>
      </c>
      <c r="R30" s="73">
        <f t="shared" si="4"/>
        <v>4507004</v>
      </c>
      <c r="S30" s="80">
        <f t="shared" si="4"/>
        <v>13476214.59</v>
      </c>
      <c r="T30" s="136">
        <f t="shared" si="4"/>
        <v>73316177.099999994</v>
      </c>
      <c r="U30" s="94">
        <f t="shared" si="4"/>
        <v>135736.5599999993</v>
      </c>
      <c r="V30" s="76">
        <f t="shared" si="4"/>
        <v>3661</v>
      </c>
    </row>
    <row r="31" spans="1:22" s="31" customFormat="1" ht="15.75" x14ac:dyDescent="0.25">
      <c r="A31" s="201" t="s">
        <v>245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3"/>
    </row>
    <row r="32" spans="1:22" s="31" customFormat="1" x14ac:dyDescent="0.25">
      <c r="A32" s="19" t="s">
        <v>343</v>
      </c>
      <c r="B32" s="20" t="s">
        <v>24</v>
      </c>
      <c r="C32" s="21" t="s">
        <v>16</v>
      </c>
      <c r="D32" s="141" t="s">
        <v>234</v>
      </c>
      <c r="E32" s="66">
        <f t="shared" ref="E32:E47" si="5">SUM(F32:L32)</f>
        <v>287500</v>
      </c>
      <c r="F32" s="37">
        <v>0</v>
      </c>
      <c r="G32" s="85">
        <v>287500</v>
      </c>
      <c r="H32" s="37">
        <v>0</v>
      </c>
      <c r="I32" s="50">
        <v>0</v>
      </c>
      <c r="J32" s="50">
        <v>0</v>
      </c>
      <c r="K32" s="50">
        <v>0</v>
      </c>
      <c r="L32" s="67">
        <v>0</v>
      </c>
      <c r="M32" s="142">
        <v>0</v>
      </c>
      <c r="N32" s="85">
        <v>287500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143">
        <f t="shared" ref="T32:T45" si="6">SUM(M32:S32)</f>
        <v>287500</v>
      </c>
      <c r="U32" s="90">
        <f t="shared" ref="U32:U45" si="7">SUM(F32-M32)</f>
        <v>0</v>
      </c>
      <c r="V32" s="211">
        <v>120</v>
      </c>
    </row>
    <row r="33" spans="1:22" s="31" customFormat="1" x14ac:dyDescent="0.25">
      <c r="A33" s="19" t="s">
        <v>344</v>
      </c>
      <c r="B33" s="3" t="s">
        <v>24</v>
      </c>
      <c r="C33" s="4" t="s">
        <v>18</v>
      </c>
      <c r="D33" s="83" t="s">
        <v>19</v>
      </c>
      <c r="E33" s="66">
        <f t="shared" si="5"/>
        <v>287500</v>
      </c>
      <c r="F33" s="37">
        <v>0</v>
      </c>
      <c r="G33" s="85">
        <v>287500</v>
      </c>
      <c r="H33" s="37">
        <v>0</v>
      </c>
      <c r="I33" s="37">
        <v>0</v>
      </c>
      <c r="J33" s="37">
        <v>0</v>
      </c>
      <c r="K33" s="37">
        <v>0</v>
      </c>
      <c r="L33" s="144">
        <v>0</v>
      </c>
      <c r="M33" s="145">
        <v>0</v>
      </c>
      <c r="N33" s="46">
        <v>287500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143">
        <f t="shared" si="6"/>
        <v>287500</v>
      </c>
      <c r="U33" s="90">
        <f t="shared" si="7"/>
        <v>0</v>
      </c>
      <c r="V33" s="212">
        <v>120</v>
      </c>
    </row>
    <row r="34" spans="1:22" s="31" customFormat="1" x14ac:dyDescent="0.25">
      <c r="A34" s="19" t="s">
        <v>345</v>
      </c>
      <c r="B34" s="3" t="s">
        <v>24</v>
      </c>
      <c r="C34" s="4" t="s">
        <v>247</v>
      </c>
      <c r="D34" s="83" t="s">
        <v>239</v>
      </c>
      <c r="E34" s="66">
        <f t="shared" si="5"/>
        <v>287500</v>
      </c>
      <c r="F34" s="37">
        <v>0</v>
      </c>
      <c r="G34" s="85">
        <v>287500</v>
      </c>
      <c r="H34" s="37">
        <v>0</v>
      </c>
      <c r="I34" s="37">
        <v>0</v>
      </c>
      <c r="J34" s="37">
        <v>0</v>
      </c>
      <c r="K34" s="37">
        <v>0</v>
      </c>
      <c r="L34" s="144">
        <v>0</v>
      </c>
      <c r="M34" s="145">
        <v>0</v>
      </c>
      <c r="N34" s="46">
        <v>287500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143">
        <f t="shared" si="6"/>
        <v>287500</v>
      </c>
      <c r="U34" s="90">
        <f t="shared" si="7"/>
        <v>0</v>
      </c>
      <c r="V34" s="212">
        <v>150</v>
      </c>
    </row>
    <row r="35" spans="1:22" s="31" customFormat="1" x14ac:dyDescent="0.25">
      <c r="A35" s="19" t="s">
        <v>346</v>
      </c>
      <c r="B35" s="3" t="s">
        <v>27</v>
      </c>
      <c r="C35" s="4" t="s">
        <v>22</v>
      </c>
      <c r="D35" s="83" t="s">
        <v>239</v>
      </c>
      <c r="E35" s="66">
        <f t="shared" si="5"/>
        <v>150000</v>
      </c>
      <c r="F35" s="37">
        <v>0</v>
      </c>
      <c r="G35" s="46">
        <v>150000</v>
      </c>
      <c r="H35" s="37">
        <v>0</v>
      </c>
      <c r="I35" s="37">
        <v>0</v>
      </c>
      <c r="J35" s="37">
        <v>0</v>
      </c>
      <c r="K35" s="37">
        <v>0</v>
      </c>
      <c r="L35" s="144">
        <v>0</v>
      </c>
      <c r="M35" s="145">
        <v>0</v>
      </c>
      <c r="N35" s="46">
        <v>150000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143">
        <f t="shared" si="6"/>
        <v>150000</v>
      </c>
      <c r="U35" s="90">
        <f t="shared" si="7"/>
        <v>0</v>
      </c>
      <c r="V35" s="212">
        <v>250</v>
      </c>
    </row>
    <row r="36" spans="1:22" s="31" customFormat="1" x14ac:dyDescent="0.25">
      <c r="A36" s="19" t="s">
        <v>347</v>
      </c>
      <c r="B36" s="3" t="s">
        <v>24</v>
      </c>
      <c r="C36" s="4" t="s">
        <v>65</v>
      </c>
      <c r="D36" s="83" t="s">
        <v>8</v>
      </c>
      <c r="E36" s="66">
        <f t="shared" si="5"/>
        <v>278359.25</v>
      </c>
      <c r="F36" s="5">
        <v>278359.25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144">
        <v>0</v>
      </c>
      <c r="M36" s="97">
        <v>273528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143">
        <f t="shared" si="6"/>
        <v>273528</v>
      </c>
      <c r="U36" s="93">
        <f t="shared" si="7"/>
        <v>4831.25</v>
      </c>
      <c r="V36" s="212">
        <v>125</v>
      </c>
    </row>
    <row r="37" spans="1:22" s="31" customFormat="1" x14ac:dyDescent="0.25">
      <c r="A37" s="19" t="s">
        <v>348</v>
      </c>
      <c r="B37" s="3" t="s">
        <v>24</v>
      </c>
      <c r="C37" s="4" t="s">
        <v>110</v>
      </c>
      <c r="D37" s="83" t="s">
        <v>31</v>
      </c>
      <c r="E37" s="66">
        <f t="shared" si="5"/>
        <v>278359.25</v>
      </c>
      <c r="F37" s="5">
        <v>278359.25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44">
        <v>0</v>
      </c>
      <c r="M37" s="97">
        <v>273528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143">
        <f t="shared" si="6"/>
        <v>273528</v>
      </c>
      <c r="U37" s="93">
        <f t="shared" si="7"/>
        <v>4831.25</v>
      </c>
      <c r="V37" s="212">
        <v>200</v>
      </c>
    </row>
    <row r="38" spans="1:22" s="31" customFormat="1" x14ac:dyDescent="0.25">
      <c r="A38" s="19" t="s">
        <v>349</v>
      </c>
      <c r="B38" s="3" t="s">
        <v>24</v>
      </c>
      <c r="C38" s="4" t="s">
        <v>338</v>
      </c>
      <c r="D38" s="83" t="s">
        <v>231</v>
      </c>
      <c r="E38" s="66">
        <f t="shared" si="5"/>
        <v>278359.25</v>
      </c>
      <c r="F38" s="5">
        <v>278359.25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144">
        <v>0</v>
      </c>
      <c r="M38" s="97">
        <v>277858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143">
        <f t="shared" si="6"/>
        <v>277858</v>
      </c>
      <c r="U38" s="93">
        <f t="shared" si="7"/>
        <v>501.25</v>
      </c>
      <c r="V38" s="212">
        <v>220</v>
      </c>
    </row>
    <row r="39" spans="1:22" s="31" customFormat="1" x14ac:dyDescent="0.25">
      <c r="A39" s="19" t="s">
        <v>350</v>
      </c>
      <c r="B39" s="3" t="s">
        <v>358</v>
      </c>
      <c r="C39" s="4" t="s">
        <v>22</v>
      </c>
      <c r="D39" s="83" t="s">
        <v>239</v>
      </c>
      <c r="E39" s="66">
        <f t="shared" si="5"/>
        <v>449474.69</v>
      </c>
      <c r="F39" s="5">
        <v>449474.69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44">
        <v>0</v>
      </c>
      <c r="M39" s="97">
        <v>429158.83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143">
        <f t="shared" si="6"/>
        <v>429158.83</v>
      </c>
      <c r="U39" s="93">
        <f t="shared" si="7"/>
        <v>20315.859999999986</v>
      </c>
      <c r="V39" s="212">
        <v>180</v>
      </c>
    </row>
    <row r="40" spans="1:22" s="31" customFormat="1" x14ac:dyDescent="0.25">
      <c r="A40" s="146" t="s">
        <v>351</v>
      </c>
      <c r="B40" s="147" t="s">
        <v>357</v>
      </c>
      <c r="C40" s="148" t="s">
        <v>360</v>
      </c>
      <c r="D40" s="149" t="s">
        <v>5</v>
      </c>
      <c r="E40" s="66">
        <f t="shared" si="5"/>
        <v>144795.25</v>
      </c>
      <c r="F40" s="150">
        <v>144795.25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67">
        <v>0</v>
      </c>
      <c r="M40" s="97">
        <v>144795.25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143">
        <f t="shared" si="6"/>
        <v>144795.25</v>
      </c>
      <c r="U40" s="90">
        <f t="shared" si="7"/>
        <v>0</v>
      </c>
      <c r="V40" s="211">
        <v>95</v>
      </c>
    </row>
    <row r="41" spans="1:22" s="31" customFormat="1" x14ac:dyDescent="0.25">
      <c r="A41" s="146" t="s">
        <v>352</v>
      </c>
      <c r="B41" s="147" t="s">
        <v>357</v>
      </c>
      <c r="C41" s="148" t="s">
        <v>361</v>
      </c>
      <c r="D41" s="149" t="s">
        <v>8</v>
      </c>
      <c r="E41" s="66">
        <f t="shared" si="5"/>
        <v>141100.95000000001</v>
      </c>
      <c r="F41" s="150">
        <v>141100.95000000001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67">
        <v>0</v>
      </c>
      <c r="M41" s="97">
        <v>139970.18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143">
        <f t="shared" si="6"/>
        <v>139970.18</v>
      </c>
      <c r="U41" s="93">
        <f t="shared" si="7"/>
        <v>1130.7700000000186</v>
      </c>
      <c r="V41" s="211">
        <v>85</v>
      </c>
    </row>
    <row r="42" spans="1:22" s="31" customFormat="1" x14ac:dyDescent="0.25">
      <c r="A42" s="146" t="s">
        <v>353</v>
      </c>
      <c r="B42" s="147" t="s">
        <v>357</v>
      </c>
      <c r="C42" s="148" t="s">
        <v>110</v>
      </c>
      <c r="D42" s="149" t="s">
        <v>31</v>
      </c>
      <c r="E42" s="66">
        <f t="shared" si="5"/>
        <v>119152.28</v>
      </c>
      <c r="F42" s="150">
        <v>119152.28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67">
        <v>0</v>
      </c>
      <c r="M42" s="97">
        <v>119151.17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143">
        <f t="shared" si="6"/>
        <v>119151.17</v>
      </c>
      <c r="U42" s="93">
        <f t="shared" si="7"/>
        <v>1.1100000000005821</v>
      </c>
      <c r="V42" s="211">
        <v>120</v>
      </c>
    </row>
    <row r="43" spans="1:22" s="31" customFormat="1" x14ac:dyDescent="0.25">
      <c r="A43" s="146" t="s">
        <v>354</v>
      </c>
      <c r="B43" s="147" t="s">
        <v>357</v>
      </c>
      <c r="C43" s="148" t="s">
        <v>362</v>
      </c>
      <c r="D43" s="149" t="s">
        <v>231</v>
      </c>
      <c r="E43" s="66">
        <f t="shared" si="5"/>
        <v>53082.559999999998</v>
      </c>
      <c r="F43" s="150">
        <v>53082.559999999998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67">
        <v>0</v>
      </c>
      <c r="M43" s="97">
        <v>53082.559999999998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143">
        <f t="shared" si="6"/>
        <v>53082.559999999998</v>
      </c>
      <c r="U43" s="90">
        <f t="shared" si="7"/>
        <v>0</v>
      </c>
      <c r="V43" s="211">
        <v>80</v>
      </c>
    </row>
    <row r="44" spans="1:22" s="31" customFormat="1" x14ac:dyDescent="0.25">
      <c r="A44" s="146" t="s">
        <v>355</v>
      </c>
      <c r="B44" s="147" t="s">
        <v>359</v>
      </c>
      <c r="C44" s="148" t="s">
        <v>363</v>
      </c>
      <c r="D44" s="149" t="s">
        <v>240</v>
      </c>
      <c r="E44" s="66">
        <f t="shared" si="5"/>
        <v>141087.24</v>
      </c>
      <c r="F44" s="150">
        <v>141087.24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67">
        <v>0</v>
      </c>
      <c r="M44" s="97">
        <v>141087.24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143">
        <f t="shared" si="6"/>
        <v>141087.24</v>
      </c>
      <c r="U44" s="90">
        <f t="shared" si="7"/>
        <v>0</v>
      </c>
      <c r="V44" s="211">
        <v>125</v>
      </c>
    </row>
    <row r="45" spans="1:22" s="31" customFormat="1" x14ac:dyDescent="0.25">
      <c r="A45" s="146" t="s">
        <v>356</v>
      </c>
      <c r="B45" s="3" t="s">
        <v>24</v>
      </c>
      <c r="C45" s="148" t="s">
        <v>364</v>
      </c>
      <c r="D45" s="149" t="s">
        <v>5</v>
      </c>
      <c r="E45" s="151">
        <f t="shared" si="5"/>
        <v>95341.41</v>
      </c>
      <c r="F45" s="150">
        <v>95341.41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5">
        <v>0</v>
      </c>
      <c r="M45" s="152">
        <v>90074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4">
        <f t="shared" si="6"/>
        <v>90074</v>
      </c>
      <c r="U45" s="93">
        <f t="shared" si="7"/>
        <v>5267.4100000000035</v>
      </c>
      <c r="V45" s="213">
        <v>125</v>
      </c>
    </row>
    <row r="46" spans="1:22" s="31" customFormat="1" x14ac:dyDescent="0.25">
      <c r="A46" s="146" t="s">
        <v>531</v>
      </c>
      <c r="B46" s="3" t="s">
        <v>24</v>
      </c>
      <c r="C46" s="148" t="s">
        <v>50</v>
      </c>
      <c r="D46" s="149" t="s">
        <v>231</v>
      </c>
      <c r="E46" s="66">
        <f t="shared" si="5"/>
        <v>128000</v>
      </c>
      <c r="F46" s="5">
        <v>16356</v>
      </c>
      <c r="G46" s="6">
        <v>111644</v>
      </c>
      <c r="H46" s="50">
        <v>0</v>
      </c>
      <c r="I46" s="50">
        <v>0</v>
      </c>
      <c r="J46" s="50">
        <v>0</v>
      </c>
      <c r="K46" s="50">
        <v>0</v>
      </c>
      <c r="L46" s="67">
        <v>0</v>
      </c>
      <c r="M46" s="142">
        <v>0</v>
      </c>
      <c r="N46" s="156">
        <v>111476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81">
        <v>111476</v>
      </c>
      <c r="U46" s="93">
        <f>SUM(E46-T46)</f>
        <v>16524</v>
      </c>
      <c r="V46" s="211">
        <v>100</v>
      </c>
    </row>
    <row r="47" spans="1:22" s="31" customFormat="1" ht="15.75" thickBot="1" x14ac:dyDescent="0.3">
      <c r="A47" s="146" t="s">
        <v>532</v>
      </c>
      <c r="B47" s="3" t="s">
        <v>24</v>
      </c>
      <c r="C47" s="148" t="s">
        <v>13</v>
      </c>
      <c r="D47" s="149" t="s">
        <v>10</v>
      </c>
      <c r="E47" s="65">
        <f t="shared" si="5"/>
        <v>128000</v>
      </c>
      <c r="F47" s="157">
        <v>127964.82</v>
      </c>
      <c r="G47" s="158">
        <v>35.18</v>
      </c>
      <c r="H47" s="159">
        <v>0</v>
      </c>
      <c r="I47" s="159">
        <v>0</v>
      </c>
      <c r="J47" s="159">
        <v>0</v>
      </c>
      <c r="K47" s="159">
        <v>0</v>
      </c>
      <c r="L47" s="160">
        <v>0</v>
      </c>
      <c r="M47" s="156">
        <v>127832</v>
      </c>
      <c r="N47" s="161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43">
        <v>127832</v>
      </c>
      <c r="U47" s="93">
        <f>SUM(E47-T47)</f>
        <v>168</v>
      </c>
      <c r="V47" s="214">
        <v>130</v>
      </c>
    </row>
    <row r="48" spans="1:22" s="1" customFormat="1" ht="16.5" thickBot="1" x14ac:dyDescent="0.3">
      <c r="A48" s="196" t="s">
        <v>246</v>
      </c>
      <c r="B48" s="197"/>
      <c r="C48" s="197"/>
      <c r="D48" s="197"/>
      <c r="E48" s="84">
        <f t="shared" ref="E48:V48" si="8">SUM(E32:E47)</f>
        <v>3247612.13</v>
      </c>
      <c r="F48" s="43">
        <f t="shared" si="8"/>
        <v>2123432.9499999997</v>
      </c>
      <c r="G48" s="87">
        <f t="shared" si="8"/>
        <v>1124179.18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9">
        <f t="shared" si="8"/>
        <v>0</v>
      </c>
      <c r="M48" s="127">
        <f t="shared" si="8"/>
        <v>2070065.23</v>
      </c>
      <c r="N48" s="138">
        <f t="shared" si="8"/>
        <v>1123976</v>
      </c>
      <c r="O48" s="44">
        <f t="shared" si="8"/>
        <v>0</v>
      </c>
      <c r="P48" s="44">
        <f t="shared" si="8"/>
        <v>0</v>
      </c>
      <c r="Q48" s="44">
        <f t="shared" si="8"/>
        <v>0</v>
      </c>
      <c r="R48" s="44">
        <f t="shared" si="8"/>
        <v>0</v>
      </c>
      <c r="S48" s="44">
        <f t="shared" si="8"/>
        <v>0</v>
      </c>
      <c r="T48" s="139">
        <f t="shared" si="8"/>
        <v>3194041.2300000004</v>
      </c>
      <c r="U48" s="91">
        <f t="shared" si="8"/>
        <v>53570.900000000009</v>
      </c>
      <c r="V48" s="92">
        <f t="shared" si="8"/>
        <v>2225</v>
      </c>
    </row>
    <row r="49" spans="1:22" ht="15.75" x14ac:dyDescent="0.25">
      <c r="A49" s="198" t="s">
        <v>251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200"/>
    </row>
    <row r="50" spans="1:22" s="31" customFormat="1" ht="33.75" x14ac:dyDescent="0.25">
      <c r="A50" s="2" t="s">
        <v>365</v>
      </c>
      <c r="B50" s="3" t="s">
        <v>395</v>
      </c>
      <c r="C50" s="4" t="s">
        <v>7</v>
      </c>
      <c r="D50" s="83" t="s">
        <v>239</v>
      </c>
      <c r="E50" s="66">
        <f t="shared" ref="E50:E66" si="9">SUM(F50:I50)</f>
        <v>4508573.3499999996</v>
      </c>
      <c r="F50" s="5">
        <v>4508573.3499999996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128">
        <v>4508573.33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81">
        <f>SUM(M50:P50)</f>
        <v>4508573.33</v>
      </c>
      <c r="U50" s="90">
        <f>SUM(F50-M50)</f>
        <v>1.9999999552965164E-2</v>
      </c>
      <c r="V50" s="211">
        <v>200</v>
      </c>
    </row>
    <row r="51" spans="1:22" s="31" customFormat="1" x14ac:dyDescent="0.25">
      <c r="A51" s="2" t="s">
        <v>366</v>
      </c>
      <c r="B51" s="3" t="s">
        <v>33</v>
      </c>
      <c r="C51" s="4" t="s">
        <v>8</v>
      </c>
      <c r="D51" s="83" t="s">
        <v>8</v>
      </c>
      <c r="E51" s="65">
        <f t="shared" si="9"/>
        <v>299150.65999999997</v>
      </c>
      <c r="F51" s="5">
        <v>299150.65999999997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97">
        <v>299150.65999999997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143">
        <f>SUM(M51:P51)</f>
        <v>299150.65999999997</v>
      </c>
      <c r="U51" s="90">
        <f>SUM(F51-M51)</f>
        <v>0</v>
      </c>
      <c r="V51" s="212">
        <v>350</v>
      </c>
    </row>
    <row r="52" spans="1:22" s="31" customFormat="1" x14ac:dyDescent="0.25">
      <c r="A52" s="2" t="s">
        <v>367</v>
      </c>
      <c r="B52" s="3" t="s">
        <v>33</v>
      </c>
      <c r="C52" s="4" t="s">
        <v>30</v>
      </c>
      <c r="D52" s="83" t="s">
        <v>31</v>
      </c>
      <c r="E52" s="65">
        <f t="shared" si="9"/>
        <v>511501.05</v>
      </c>
      <c r="F52" s="5">
        <v>511501.05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97">
        <v>510934.31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143">
        <f>SUM(M52:P52)</f>
        <v>510934.31</v>
      </c>
      <c r="U52" s="90">
        <f>SUM(F52-M52)</f>
        <v>566.73999999999069</v>
      </c>
      <c r="V52" s="212">
        <v>350</v>
      </c>
    </row>
    <row r="53" spans="1:22" s="31" customFormat="1" x14ac:dyDescent="0.25">
      <c r="A53" s="2" t="s">
        <v>368</v>
      </c>
      <c r="B53" s="3" t="s">
        <v>33</v>
      </c>
      <c r="C53" s="4" t="s">
        <v>6</v>
      </c>
      <c r="D53" s="83" t="s">
        <v>6</v>
      </c>
      <c r="E53" s="65">
        <f t="shared" si="9"/>
        <v>512302.72</v>
      </c>
      <c r="F53" s="5">
        <v>512302.72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97">
        <v>512302.27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143">
        <f>SUM(M53:P53)</f>
        <v>512302.27</v>
      </c>
      <c r="U53" s="90">
        <f>SUM(F53-M53)</f>
        <v>0.44999999995343387</v>
      </c>
      <c r="V53" s="212">
        <v>350</v>
      </c>
    </row>
    <row r="54" spans="1:22" s="31" customFormat="1" x14ac:dyDescent="0.25">
      <c r="A54" s="2" t="s">
        <v>369</v>
      </c>
      <c r="B54" s="3" t="s">
        <v>33</v>
      </c>
      <c r="C54" s="4" t="s">
        <v>10</v>
      </c>
      <c r="D54" s="83" t="s">
        <v>10</v>
      </c>
      <c r="E54" s="65">
        <f>SUM(F54:I54)</f>
        <v>574105.64</v>
      </c>
      <c r="F54" s="5">
        <v>512605.64</v>
      </c>
      <c r="G54" s="46">
        <v>61500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97">
        <v>512605.64</v>
      </c>
      <c r="N54" s="124">
        <v>61500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143">
        <v>573835.47</v>
      </c>
      <c r="U54" s="93">
        <f>SUM(E54-T54)</f>
        <v>270.17000000004191</v>
      </c>
      <c r="V54" s="212">
        <v>350</v>
      </c>
    </row>
    <row r="55" spans="1:22" s="31" customFormat="1" x14ac:dyDescent="0.25">
      <c r="A55" s="2" t="s">
        <v>370</v>
      </c>
      <c r="B55" s="3" t="s">
        <v>33</v>
      </c>
      <c r="C55" s="4" t="s">
        <v>400</v>
      </c>
      <c r="D55" s="83" t="s">
        <v>240</v>
      </c>
      <c r="E55" s="65">
        <f t="shared" si="9"/>
        <v>250302.82</v>
      </c>
      <c r="F55" s="5">
        <v>250302.82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97">
        <v>249906.17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143">
        <f t="shared" ref="T55:T77" si="10">SUM(M55:P55)</f>
        <v>249906.17</v>
      </c>
      <c r="U55" s="90">
        <f t="shared" ref="U55:U77" si="11">SUM(F55-M55)</f>
        <v>396.64999999999418</v>
      </c>
      <c r="V55" s="212">
        <v>350</v>
      </c>
    </row>
    <row r="56" spans="1:22" s="31" customFormat="1" x14ac:dyDescent="0.25">
      <c r="A56" s="2" t="s">
        <v>371</v>
      </c>
      <c r="B56" s="3" t="s">
        <v>33</v>
      </c>
      <c r="C56" s="4" t="s">
        <v>19</v>
      </c>
      <c r="D56" s="83" t="s">
        <v>19</v>
      </c>
      <c r="E56" s="65">
        <f t="shared" si="9"/>
        <v>511999.95</v>
      </c>
      <c r="F56" s="5">
        <v>511999.95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97">
        <v>511999.95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143">
        <f t="shared" si="10"/>
        <v>511999.95</v>
      </c>
      <c r="U56" s="90">
        <f t="shared" si="11"/>
        <v>0</v>
      </c>
      <c r="V56" s="212">
        <v>350</v>
      </c>
    </row>
    <row r="57" spans="1:22" s="31" customFormat="1" x14ac:dyDescent="0.25">
      <c r="A57" s="2" t="s">
        <v>372</v>
      </c>
      <c r="B57" s="3" t="s">
        <v>33</v>
      </c>
      <c r="C57" s="4" t="s">
        <v>89</v>
      </c>
      <c r="D57" s="83" t="s">
        <v>89</v>
      </c>
      <c r="E57" s="65">
        <f t="shared" si="9"/>
        <v>313950.28000000003</v>
      </c>
      <c r="F57" s="5">
        <v>313950.28000000003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97">
        <v>313950.28000000003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143">
        <f t="shared" si="10"/>
        <v>313950.28000000003</v>
      </c>
      <c r="U57" s="90">
        <f t="shared" si="11"/>
        <v>0</v>
      </c>
      <c r="V57" s="212">
        <v>350</v>
      </c>
    </row>
    <row r="58" spans="1:22" s="31" customFormat="1" x14ac:dyDescent="0.25">
      <c r="A58" s="2" t="s">
        <v>373</v>
      </c>
      <c r="B58" s="3" t="s">
        <v>33</v>
      </c>
      <c r="C58" s="4" t="s">
        <v>401</v>
      </c>
      <c r="D58" s="83" t="s">
        <v>231</v>
      </c>
      <c r="E58" s="65">
        <f t="shared" si="9"/>
        <v>512093.5</v>
      </c>
      <c r="F58" s="5">
        <v>512093.5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97">
        <v>512093.5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143">
        <f t="shared" si="10"/>
        <v>512093.5</v>
      </c>
      <c r="U58" s="90">
        <f t="shared" si="11"/>
        <v>0</v>
      </c>
      <c r="V58" s="212">
        <v>350</v>
      </c>
    </row>
    <row r="59" spans="1:22" s="31" customFormat="1" x14ac:dyDescent="0.25">
      <c r="A59" s="2" t="s">
        <v>374</v>
      </c>
      <c r="B59" s="3" t="s">
        <v>33</v>
      </c>
      <c r="C59" s="4" t="s">
        <v>402</v>
      </c>
      <c r="D59" s="83" t="s">
        <v>239</v>
      </c>
      <c r="E59" s="65">
        <f t="shared" si="9"/>
        <v>511088.43</v>
      </c>
      <c r="F59" s="5">
        <v>511088.43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97">
        <v>511088.43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143">
        <f t="shared" si="10"/>
        <v>511088.43</v>
      </c>
      <c r="U59" s="90">
        <f t="shared" si="11"/>
        <v>0</v>
      </c>
      <c r="V59" s="212">
        <v>350</v>
      </c>
    </row>
    <row r="60" spans="1:22" s="31" customFormat="1" x14ac:dyDescent="0.25">
      <c r="A60" s="2" t="s">
        <v>375</v>
      </c>
      <c r="B60" s="3" t="s">
        <v>33</v>
      </c>
      <c r="C60" s="4" t="s">
        <v>143</v>
      </c>
      <c r="D60" s="83" t="s">
        <v>234</v>
      </c>
      <c r="E60" s="65">
        <f t="shared" si="9"/>
        <v>512605.64</v>
      </c>
      <c r="F60" s="5">
        <v>512605.64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97">
        <v>512005.64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143">
        <f t="shared" si="10"/>
        <v>512005.64</v>
      </c>
      <c r="U60" s="90">
        <f t="shared" si="11"/>
        <v>600</v>
      </c>
      <c r="V60" s="212">
        <v>350</v>
      </c>
    </row>
    <row r="61" spans="1:22" s="31" customFormat="1" x14ac:dyDescent="0.25">
      <c r="A61" s="2" t="s">
        <v>376</v>
      </c>
      <c r="B61" s="3" t="s">
        <v>33</v>
      </c>
      <c r="C61" s="4" t="s">
        <v>403</v>
      </c>
      <c r="D61" s="83" t="s">
        <v>89</v>
      </c>
      <c r="E61" s="65">
        <f t="shared" si="9"/>
        <v>195067.35</v>
      </c>
      <c r="F61" s="5">
        <v>195067.35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97">
        <v>195067.35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143">
        <f t="shared" si="10"/>
        <v>195067.35</v>
      </c>
      <c r="U61" s="90">
        <f t="shared" si="11"/>
        <v>0</v>
      </c>
      <c r="V61" s="212">
        <v>180</v>
      </c>
    </row>
    <row r="62" spans="1:22" s="31" customFormat="1" x14ac:dyDescent="0.25">
      <c r="A62" s="2" t="s">
        <v>377</v>
      </c>
      <c r="B62" s="3" t="s">
        <v>33</v>
      </c>
      <c r="C62" s="4" t="s">
        <v>404</v>
      </c>
      <c r="D62" s="83" t="s">
        <v>240</v>
      </c>
      <c r="E62" s="65">
        <f t="shared" si="9"/>
        <v>249802.82</v>
      </c>
      <c r="F62" s="5">
        <v>249802.82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97">
        <v>249781.49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143">
        <f t="shared" si="10"/>
        <v>249781.49</v>
      </c>
      <c r="U62" s="90">
        <f t="shared" si="11"/>
        <v>21.330000000016298</v>
      </c>
      <c r="V62" s="212">
        <v>350</v>
      </c>
    </row>
    <row r="63" spans="1:22" s="31" customFormat="1" x14ac:dyDescent="0.25">
      <c r="A63" s="2" t="s">
        <v>378</v>
      </c>
      <c r="B63" s="3" t="s">
        <v>33</v>
      </c>
      <c r="C63" s="4" t="s">
        <v>334</v>
      </c>
      <c r="D63" s="83" t="s">
        <v>8</v>
      </c>
      <c r="E63" s="65">
        <f t="shared" si="9"/>
        <v>211811.07</v>
      </c>
      <c r="F63" s="5">
        <v>211811.07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97">
        <v>211811.07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143">
        <f t="shared" si="10"/>
        <v>211811.07</v>
      </c>
      <c r="U63" s="90">
        <f t="shared" si="11"/>
        <v>0</v>
      </c>
      <c r="V63" s="212">
        <v>350</v>
      </c>
    </row>
    <row r="64" spans="1:22" s="31" customFormat="1" x14ac:dyDescent="0.25">
      <c r="A64" s="2" t="s">
        <v>379</v>
      </c>
      <c r="B64" s="3" t="s">
        <v>33</v>
      </c>
      <c r="C64" s="4" t="s">
        <v>405</v>
      </c>
      <c r="D64" s="83" t="s">
        <v>269</v>
      </c>
      <c r="E64" s="65">
        <f t="shared" si="9"/>
        <v>254666.59</v>
      </c>
      <c r="F64" s="5">
        <v>254666.59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97">
        <v>254666.59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143">
        <f t="shared" si="10"/>
        <v>254666.59</v>
      </c>
      <c r="U64" s="90">
        <f t="shared" si="11"/>
        <v>0</v>
      </c>
      <c r="V64" s="212">
        <v>350</v>
      </c>
    </row>
    <row r="65" spans="1:22" s="31" customFormat="1" x14ac:dyDescent="0.25">
      <c r="A65" s="2" t="s">
        <v>380</v>
      </c>
      <c r="B65" s="3" t="s">
        <v>33</v>
      </c>
      <c r="C65" s="4" t="s">
        <v>126</v>
      </c>
      <c r="D65" s="83" t="s">
        <v>269</v>
      </c>
      <c r="E65" s="65">
        <f t="shared" si="9"/>
        <v>254272.99</v>
      </c>
      <c r="F65" s="5">
        <v>254272.99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97">
        <v>254272.99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143">
        <f t="shared" si="10"/>
        <v>254272.99</v>
      </c>
      <c r="U65" s="90">
        <f t="shared" si="11"/>
        <v>0</v>
      </c>
      <c r="V65" s="212">
        <v>350</v>
      </c>
    </row>
    <row r="66" spans="1:22" s="31" customFormat="1" x14ac:dyDescent="0.25">
      <c r="A66" s="2" t="s">
        <v>381</v>
      </c>
      <c r="B66" s="3" t="s">
        <v>33</v>
      </c>
      <c r="C66" s="148" t="s">
        <v>406</v>
      </c>
      <c r="D66" s="149" t="s">
        <v>5</v>
      </c>
      <c r="E66" s="162">
        <f t="shared" si="9"/>
        <v>512105.64</v>
      </c>
      <c r="F66" s="150">
        <v>512105.64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7">
        <v>0</v>
      </c>
      <c r="M66" s="97">
        <v>511914.44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81">
        <f t="shared" si="10"/>
        <v>511914.44</v>
      </c>
      <c r="U66" s="90">
        <f t="shared" si="11"/>
        <v>191.20000000001164</v>
      </c>
      <c r="V66" s="212">
        <v>350</v>
      </c>
    </row>
    <row r="67" spans="1:22" s="31" customFormat="1" x14ac:dyDescent="0.25">
      <c r="A67" s="2" t="s">
        <v>384</v>
      </c>
      <c r="B67" s="3" t="s">
        <v>33</v>
      </c>
      <c r="C67" s="4" t="s">
        <v>407</v>
      </c>
      <c r="D67" s="83" t="s">
        <v>12</v>
      </c>
      <c r="E67" s="65">
        <f t="shared" ref="E67:E68" si="12">SUM(F67:I67)</f>
        <v>267659.38</v>
      </c>
      <c r="F67" s="5">
        <v>267659.38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67">
        <v>0</v>
      </c>
      <c r="M67" s="97">
        <v>267407.25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81">
        <f t="shared" si="10"/>
        <v>267407.25</v>
      </c>
      <c r="U67" s="90">
        <f t="shared" si="11"/>
        <v>252.13000000000466</v>
      </c>
      <c r="V67" s="212">
        <v>350</v>
      </c>
    </row>
    <row r="68" spans="1:22" s="31" customFormat="1" x14ac:dyDescent="0.25">
      <c r="A68" s="2" t="s">
        <v>385</v>
      </c>
      <c r="B68" s="3" t="s">
        <v>33</v>
      </c>
      <c r="C68" s="4" t="s">
        <v>35</v>
      </c>
      <c r="D68" s="83" t="s">
        <v>12</v>
      </c>
      <c r="E68" s="65">
        <f t="shared" si="12"/>
        <v>311688</v>
      </c>
      <c r="F68" s="5">
        <v>311688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97">
        <v>311333.5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143">
        <f t="shared" si="10"/>
        <v>311333.5</v>
      </c>
      <c r="U68" s="90">
        <f t="shared" si="11"/>
        <v>354.5</v>
      </c>
      <c r="V68" s="212">
        <v>350</v>
      </c>
    </row>
    <row r="69" spans="1:22" s="31" customFormat="1" x14ac:dyDescent="0.25">
      <c r="A69" s="2" t="s">
        <v>386</v>
      </c>
      <c r="B69" s="3" t="s">
        <v>396</v>
      </c>
      <c r="C69" s="4" t="s">
        <v>257</v>
      </c>
      <c r="D69" s="83" t="s">
        <v>239</v>
      </c>
      <c r="E69" s="65">
        <f t="shared" ref="E69:E77" si="13">SUM(F69:I69)</f>
        <v>144668.21</v>
      </c>
      <c r="F69" s="5">
        <v>144668.21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97">
        <v>142765.12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143">
        <f t="shared" si="10"/>
        <v>142765.12</v>
      </c>
      <c r="U69" s="93">
        <f t="shared" si="11"/>
        <v>1903.0899999999965</v>
      </c>
      <c r="V69" s="212">
        <v>165</v>
      </c>
    </row>
    <row r="70" spans="1:22" s="31" customFormat="1" x14ac:dyDescent="0.25">
      <c r="A70" s="2" t="s">
        <v>387</v>
      </c>
      <c r="B70" s="3" t="s">
        <v>396</v>
      </c>
      <c r="C70" s="4" t="s">
        <v>50</v>
      </c>
      <c r="D70" s="83" t="s">
        <v>231</v>
      </c>
      <c r="E70" s="65">
        <f t="shared" si="13"/>
        <v>92939.4</v>
      </c>
      <c r="F70" s="5">
        <v>92939.4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97">
        <v>92612.88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143">
        <f t="shared" si="10"/>
        <v>92612.88</v>
      </c>
      <c r="U70" s="90">
        <f t="shared" si="11"/>
        <v>326.51999999998952</v>
      </c>
      <c r="V70" s="212">
        <v>60</v>
      </c>
    </row>
    <row r="71" spans="1:22" s="31" customFormat="1" x14ac:dyDescent="0.25">
      <c r="A71" s="2" t="s">
        <v>388</v>
      </c>
      <c r="B71" s="3" t="s">
        <v>396</v>
      </c>
      <c r="C71" s="4" t="s">
        <v>19</v>
      </c>
      <c r="D71" s="83" t="s">
        <v>19</v>
      </c>
      <c r="E71" s="65">
        <f t="shared" si="13"/>
        <v>83631.8</v>
      </c>
      <c r="F71" s="5">
        <v>83631.8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97">
        <v>83603.55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143">
        <f t="shared" si="10"/>
        <v>83603.55</v>
      </c>
      <c r="U71" s="90">
        <f t="shared" si="11"/>
        <v>28.25</v>
      </c>
      <c r="V71" s="212">
        <v>80</v>
      </c>
    </row>
    <row r="72" spans="1:22" s="31" customFormat="1" x14ac:dyDescent="0.25">
      <c r="A72" s="2" t="s">
        <v>389</v>
      </c>
      <c r="B72" s="3" t="s">
        <v>396</v>
      </c>
      <c r="C72" s="4" t="s">
        <v>408</v>
      </c>
      <c r="D72" s="83" t="s">
        <v>231</v>
      </c>
      <c r="E72" s="65">
        <f t="shared" si="13"/>
        <v>69418.259999999995</v>
      </c>
      <c r="F72" s="5">
        <v>69418.259999999995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97">
        <v>62138.6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143">
        <f t="shared" si="10"/>
        <v>62138.6</v>
      </c>
      <c r="U72" s="93">
        <f t="shared" si="11"/>
        <v>7279.6599999999962</v>
      </c>
      <c r="V72" s="212">
        <v>75</v>
      </c>
    </row>
    <row r="73" spans="1:22" s="31" customFormat="1" x14ac:dyDescent="0.25">
      <c r="A73" s="2" t="s">
        <v>390</v>
      </c>
      <c r="B73" s="3" t="s">
        <v>396</v>
      </c>
      <c r="C73" s="4" t="s">
        <v>30</v>
      </c>
      <c r="D73" s="83" t="s">
        <v>31</v>
      </c>
      <c r="E73" s="65">
        <f t="shared" si="13"/>
        <v>99520.44</v>
      </c>
      <c r="F73" s="5">
        <v>99520.44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97">
        <v>95131.76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143">
        <f t="shared" si="10"/>
        <v>95131.76</v>
      </c>
      <c r="U73" s="93">
        <f t="shared" si="11"/>
        <v>4388.6800000000076</v>
      </c>
      <c r="V73" s="212">
        <v>75</v>
      </c>
    </row>
    <row r="74" spans="1:22" s="31" customFormat="1" x14ac:dyDescent="0.25">
      <c r="A74" s="2" t="s">
        <v>391</v>
      </c>
      <c r="B74" s="3" t="s">
        <v>397</v>
      </c>
      <c r="C74" s="4" t="s">
        <v>249</v>
      </c>
      <c r="D74" s="83" t="s">
        <v>5</v>
      </c>
      <c r="E74" s="65">
        <f t="shared" si="13"/>
        <v>106534.1</v>
      </c>
      <c r="F74" s="5">
        <v>106534.1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97">
        <v>96871.6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143">
        <f t="shared" si="10"/>
        <v>96871.6</v>
      </c>
      <c r="U74" s="93">
        <f t="shared" si="11"/>
        <v>9662.5</v>
      </c>
      <c r="V74" s="212">
        <v>60</v>
      </c>
    </row>
    <row r="75" spans="1:22" s="31" customFormat="1" x14ac:dyDescent="0.25">
      <c r="A75" s="2" t="s">
        <v>392</v>
      </c>
      <c r="B75" s="3" t="s">
        <v>398</v>
      </c>
      <c r="C75" s="4" t="s">
        <v>163</v>
      </c>
      <c r="D75" s="83" t="s">
        <v>12</v>
      </c>
      <c r="E75" s="65">
        <f t="shared" si="13"/>
        <v>379547.74</v>
      </c>
      <c r="F75" s="5">
        <v>379547.74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97">
        <v>379547.74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143">
        <f t="shared" si="10"/>
        <v>379547.74</v>
      </c>
      <c r="U75" s="90">
        <f t="shared" si="11"/>
        <v>0</v>
      </c>
      <c r="V75" s="212">
        <v>120</v>
      </c>
    </row>
    <row r="76" spans="1:22" s="31" customFormat="1" x14ac:dyDescent="0.25">
      <c r="A76" s="2" t="s">
        <v>393</v>
      </c>
      <c r="B76" s="3" t="s">
        <v>60</v>
      </c>
      <c r="C76" s="4" t="s">
        <v>7</v>
      </c>
      <c r="D76" s="83" t="s">
        <v>239</v>
      </c>
      <c r="E76" s="65">
        <f t="shared" si="13"/>
        <v>257635.43</v>
      </c>
      <c r="F76" s="5">
        <v>257635.43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97">
        <v>257635.43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143">
        <f t="shared" si="10"/>
        <v>257635.43</v>
      </c>
      <c r="U76" s="90">
        <f t="shared" si="11"/>
        <v>0</v>
      </c>
      <c r="V76" s="212">
        <v>135</v>
      </c>
    </row>
    <row r="77" spans="1:22" s="31" customFormat="1" x14ac:dyDescent="0.25">
      <c r="A77" s="2" t="s">
        <v>394</v>
      </c>
      <c r="B77" s="3" t="s">
        <v>399</v>
      </c>
      <c r="C77" s="4" t="s">
        <v>7</v>
      </c>
      <c r="D77" s="83" t="s">
        <v>239</v>
      </c>
      <c r="E77" s="162">
        <f t="shared" si="13"/>
        <v>412073.97</v>
      </c>
      <c r="F77" s="150">
        <v>412073.97</v>
      </c>
      <c r="G77" s="50">
        <v>0</v>
      </c>
      <c r="H77" s="50">
        <v>0</v>
      </c>
      <c r="I77" s="153">
        <v>0</v>
      </c>
      <c r="J77" s="153">
        <v>0</v>
      </c>
      <c r="K77" s="153">
        <v>0</v>
      </c>
      <c r="L77" s="153">
        <v>0</v>
      </c>
      <c r="M77" s="152">
        <v>411140.45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4">
        <f t="shared" si="10"/>
        <v>411140.45</v>
      </c>
      <c r="U77" s="90">
        <f t="shared" si="11"/>
        <v>933.51999999996042</v>
      </c>
      <c r="V77" s="212">
        <v>140</v>
      </c>
    </row>
    <row r="78" spans="1:22" s="31" customFormat="1" ht="23.25" thickBot="1" x14ac:dyDescent="0.3">
      <c r="A78" s="2" t="s">
        <v>529</v>
      </c>
      <c r="B78" s="3" t="s">
        <v>528</v>
      </c>
      <c r="C78" s="4" t="s">
        <v>7</v>
      </c>
      <c r="D78" s="83" t="s">
        <v>239</v>
      </c>
      <c r="E78" s="163">
        <f>SUM(F78:L78)</f>
        <v>100708.51000000001</v>
      </c>
      <c r="F78" s="164">
        <v>0</v>
      </c>
      <c r="G78" s="165">
        <v>96326.32</v>
      </c>
      <c r="H78" s="158">
        <v>4382.1899999999996</v>
      </c>
      <c r="I78" s="166">
        <v>0</v>
      </c>
      <c r="J78" s="166">
        <v>0</v>
      </c>
      <c r="K78" s="166">
        <v>0</v>
      </c>
      <c r="L78" s="167">
        <v>0</v>
      </c>
      <c r="M78" s="168">
        <v>0</v>
      </c>
      <c r="N78" s="169">
        <v>96326.32</v>
      </c>
      <c r="O78" s="169">
        <v>4382.1899999999996</v>
      </c>
      <c r="P78" s="166">
        <v>0</v>
      </c>
      <c r="Q78" s="166">
        <v>0</v>
      </c>
      <c r="R78" s="166">
        <v>0</v>
      </c>
      <c r="S78" s="166">
        <v>0</v>
      </c>
      <c r="T78" s="170">
        <f>SUM(N78:S78)</f>
        <v>100708.51000000001</v>
      </c>
      <c r="U78" s="90">
        <f>SUM(G78+H78-N78-O78)</f>
        <v>2.7284841053187847E-12</v>
      </c>
      <c r="V78" s="212">
        <v>120</v>
      </c>
    </row>
    <row r="79" spans="1:22" ht="16.5" thickBot="1" x14ac:dyDescent="0.3">
      <c r="A79" s="196" t="s">
        <v>250</v>
      </c>
      <c r="B79" s="197"/>
      <c r="C79" s="197"/>
      <c r="D79" s="197"/>
      <c r="E79" s="84">
        <f t="shared" ref="E79:V79" si="14">SUM(E50:E78)</f>
        <v>13021425.740000004</v>
      </c>
      <c r="F79" s="62">
        <f t="shared" si="14"/>
        <v>12859217.230000004</v>
      </c>
      <c r="G79" s="47">
        <f t="shared" si="14"/>
        <v>157826.32</v>
      </c>
      <c r="H79" s="47">
        <f t="shared" si="14"/>
        <v>4382.1899999999996</v>
      </c>
      <c r="I79" s="44">
        <f t="shared" si="14"/>
        <v>0</v>
      </c>
      <c r="J79" s="44">
        <f t="shared" si="14"/>
        <v>0</v>
      </c>
      <c r="K79" s="44">
        <f t="shared" si="14"/>
        <v>0</v>
      </c>
      <c r="L79" s="45">
        <f t="shared" si="14"/>
        <v>0</v>
      </c>
      <c r="M79" s="129">
        <f t="shared" si="14"/>
        <v>12832311.99</v>
      </c>
      <c r="N79" s="47">
        <f t="shared" si="14"/>
        <v>157826.32</v>
      </c>
      <c r="O79" s="47">
        <f t="shared" si="14"/>
        <v>4382.1899999999996</v>
      </c>
      <c r="P79" s="44">
        <f t="shared" si="14"/>
        <v>0</v>
      </c>
      <c r="Q79" s="44">
        <f t="shared" si="14"/>
        <v>0</v>
      </c>
      <c r="R79" s="44">
        <f t="shared" si="14"/>
        <v>0</v>
      </c>
      <c r="S79" s="44">
        <f t="shared" si="14"/>
        <v>0</v>
      </c>
      <c r="T79" s="82">
        <f t="shared" si="14"/>
        <v>12994250.33</v>
      </c>
      <c r="U79" s="192">
        <f t="shared" si="14"/>
        <v>27175.40999999952</v>
      </c>
      <c r="V79" s="45">
        <f t="shared" si="14"/>
        <v>7360</v>
      </c>
    </row>
    <row r="80" spans="1:22" ht="15.75" x14ac:dyDescent="0.25">
      <c r="A80" s="198" t="s">
        <v>252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200"/>
    </row>
    <row r="81" spans="1:22" s="31" customFormat="1" x14ac:dyDescent="0.25">
      <c r="A81" s="2" t="s">
        <v>409</v>
      </c>
      <c r="B81" s="3" t="s">
        <v>423</v>
      </c>
      <c r="C81" s="4" t="s">
        <v>437</v>
      </c>
      <c r="D81" s="83" t="s">
        <v>231</v>
      </c>
      <c r="E81" s="66">
        <f t="shared" ref="E81:E118" si="15">SUM(F81:I81)</f>
        <v>98339.46</v>
      </c>
      <c r="F81" s="6">
        <v>98339.46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67">
        <v>0</v>
      </c>
      <c r="M81" s="128">
        <v>98339.46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81">
        <f t="shared" ref="T81:T94" si="16">SUM(M81:P81)</f>
        <v>98339.46</v>
      </c>
      <c r="U81" s="90">
        <f t="shared" ref="U81:U94" si="17">SUM(F81-M81)</f>
        <v>0</v>
      </c>
      <c r="V81" s="210">
        <v>45</v>
      </c>
    </row>
    <row r="82" spans="1:22" s="31" customFormat="1" x14ac:dyDescent="0.25">
      <c r="A82" s="2" t="s">
        <v>410</v>
      </c>
      <c r="B82" s="3" t="s">
        <v>424</v>
      </c>
      <c r="C82" s="4" t="s">
        <v>249</v>
      </c>
      <c r="D82" s="83" t="s">
        <v>5</v>
      </c>
      <c r="E82" s="65">
        <f t="shared" si="15"/>
        <v>357777.91</v>
      </c>
      <c r="F82" s="6">
        <v>357777.91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44">
        <v>0</v>
      </c>
      <c r="M82" s="97">
        <v>356165.3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143">
        <f t="shared" si="16"/>
        <v>356165.3</v>
      </c>
      <c r="U82" s="171">
        <f t="shared" si="17"/>
        <v>1612.609999999986</v>
      </c>
      <c r="V82" s="210">
        <v>45</v>
      </c>
    </row>
    <row r="83" spans="1:22" s="31" customFormat="1" x14ac:dyDescent="0.25">
      <c r="A83" s="2" t="s">
        <v>411</v>
      </c>
      <c r="B83" s="3" t="s">
        <v>425</v>
      </c>
      <c r="C83" s="4" t="s">
        <v>338</v>
      </c>
      <c r="D83" s="83" t="s">
        <v>231</v>
      </c>
      <c r="E83" s="65">
        <f t="shared" si="15"/>
        <v>229414.29</v>
      </c>
      <c r="F83" s="6">
        <v>229414.29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144">
        <v>0</v>
      </c>
      <c r="M83" s="97">
        <v>229414.27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143">
        <f t="shared" si="16"/>
        <v>229414.27</v>
      </c>
      <c r="U83" s="90">
        <f t="shared" si="17"/>
        <v>2.0000000018626451E-2</v>
      </c>
      <c r="V83" s="210">
        <v>45</v>
      </c>
    </row>
    <row r="84" spans="1:22" s="31" customFormat="1" x14ac:dyDescent="0.25">
      <c r="A84" s="2" t="s">
        <v>412</v>
      </c>
      <c r="B84" s="3" t="s">
        <v>426</v>
      </c>
      <c r="C84" s="4" t="s">
        <v>438</v>
      </c>
      <c r="D84" s="83" t="s">
        <v>239</v>
      </c>
      <c r="E84" s="65">
        <f t="shared" si="15"/>
        <v>267539.90999999997</v>
      </c>
      <c r="F84" s="6">
        <v>267539.90999999997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144">
        <v>0</v>
      </c>
      <c r="M84" s="97">
        <v>267539.90999999997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143">
        <f t="shared" si="16"/>
        <v>267539.90999999997</v>
      </c>
      <c r="U84" s="90">
        <f t="shared" si="17"/>
        <v>0</v>
      </c>
      <c r="V84" s="210">
        <v>45</v>
      </c>
    </row>
    <row r="85" spans="1:22" s="31" customFormat="1" x14ac:dyDescent="0.25">
      <c r="A85" s="2" t="s">
        <v>413</v>
      </c>
      <c r="B85" s="3" t="s">
        <v>427</v>
      </c>
      <c r="C85" s="4" t="s">
        <v>89</v>
      </c>
      <c r="D85" s="83" t="s">
        <v>89</v>
      </c>
      <c r="E85" s="65">
        <f t="shared" si="15"/>
        <v>548059.07999999996</v>
      </c>
      <c r="F85" s="6">
        <v>548059.07999999996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44">
        <v>0</v>
      </c>
      <c r="M85" s="97">
        <v>548059.07999999996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143">
        <f t="shared" si="16"/>
        <v>548059.07999999996</v>
      </c>
      <c r="U85" s="90">
        <f t="shared" si="17"/>
        <v>0</v>
      </c>
      <c r="V85" s="210">
        <v>45</v>
      </c>
    </row>
    <row r="86" spans="1:22" s="31" customFormat="1" x14ac:dyDescent="0.25">
      <c r="A86" s="2" t="s">
        <v>414</v>
      </c>
      <c r="B86" s="3" t="s">
        <v>428</v>
      </c>
      <c r="C86" s="4" t="s">
        <v>439</v>
      </c>
      <c r="D86" s="83" t="s">
        <v>12</v>
      </c>
      <c r="E86" s="65">
        <f t="shared" si="15"/>
        <v>179336.8</v>
      </c>
      <c r="F86" s="6">
        <v>179336.8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44">
        <v>0</v>
      </c>
      <c r="M86" s="97">
        <v>179336.8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143">
        <f t="shared" si="16"/>
        <v>179336.8</v>
      </c>
      <c r="U86" s="90">
        <f t="shared" si="17"/>
        <v>0</v>
      </c>
      <c r="V86" s="210">
        <v>45</v>
      </c>
    </row>
    <row r="87" spans="1:22" s="31" customFormat="1" x14ac:dyDescent="0.25">
      <c r="A87" s="2" t="s">
        <v>383</v>
      </c>
      <c r="B87" s="3" t="s">
        <v>429</v>
      </c>
      <c r="C87" s="4" t="s">
        <v>440</v>
      </c>
      <c r="D87" s="83" t="s">
        <v>31</v>
      </c>
      <c r="E87" s="65">
        <f t="shared" si="15"/>
        <v>158802.41</v>
      </c>
      <c r="F87" s="6">
        <v>158802.41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44">
        <v>0</v>
      </c>
      <c r="M87" s="97">
        <v>157704.01999999999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143">
        <f t="shared" si="16"/>
        <v>157704.01999999999</v>
      </c>
      <c r="U87" s="93">
        <f t="shared" si="17"/>
        <v>1098.390000000014</v>
      </c>
      <c r="V87" s="210">
        <v>45</v>
      </c>
    </row>
    <row r="88" spans="1:22" s="31" customFormat="1" x14ac:dyDescent="0.25">
      <c r="A88" s="2" t="s">
        <v>416</v>
      </c>
      <c r="B88" s="3" t="s">
        <v>430</v>
      </c>
      <c r="C88" s="4" t="s">
        <v>44</v>
      </c>
      <c r="D88" s="83" t="s">
        <v>5</v>
      </c>
      <c r="E88" s="65">
        <f t="shared" si="15"/>
        <v>995070.56</v>
      </c>
      <c r="F88" s="6">
        <v>995070.56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44">
        <v>0</v>
      </c>
      <c r="M88" s="97">
        <v>995070.56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143">
        <f t="shared" si="16"/>
        <v>995070.56</v>
      </c>
      <c r="U88" s="90">
        <f t="shared" si="17"/>
        <v>0</v>
      </c>
      <c r="V88" s="210">
        <v>45</v>
      </c>
    </row>
    <row r="89" spans="1:22" s="31" customFormat="1" x14ac:dyDescent="0.25">
      <c r="A89" s="2" t="s">
        <v>417</v>
      </c>
      <c r="B89" s="3" t="s">
        <v>431</v>
      </c>
      <c r="C89" s="4" t="s">
        <v>101</v>
      </c>
      <c r="D89" s="83" t="s">
        <v>31</v>
      </c>
      <c r="E89" s="65">
        <f t="shared" si="15"/>
        <v>331064.40999999997</v>
      </c>
      <c r="F89" s="6">
        <v>331064.40999999997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44">
        <v>0</v>
      </c>
      <c r="M89" s="97">
        <v>330164.15999999997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143">
        <f t="shared" si="16"/>
        <v>330164.15999999997</v>
      </c>
      <c r="U89" s="93">
        <f t="shared" si="17"/>
        <v>900.25</v>
      </c>
      <c r="V89" s="210">
        <v>45</v>
      </c>
    </row>
    <row r="90" spans="1:22" s="31" customFormat="1" ht="22.5" x14ac:dyDescent="0.25">
      <c r="A90" s="2" t="s">
        <v>418</v>
      </c>
      <c r="B90" s="3" t="s">
        <v>432</v>
      </c>
      <c r="C90" s="4" t="s">
        <v>269</v>
      </c>
      <c r="D90" s="83" t="s">
        <v>269</v>
      </c>
      <c r="E90" s="65">
        <f t="shared" si="15"/>
        <v>655319.06000000006</v>
      </c>
      <c r="F90" s="6">
        <v>655319.06000000006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44">
        <v>0</v>
      </c>
      <c r="M90" s="97">
        <v>655319.06000000006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143">
        <f t="shared" si="16"/>
        <v>655319.06000000006</v>
      </c>
      <c r="U90" s="90">
        <f t="shared" si="17"/>
        <v>0</v>
      </c>
      <c r="V90" s="210">
        <v>45</v>
      </c>
    </row>
    <row r="91" spans="1:22" s="31" customFormat="1" x14ac:dyDescent="0.25">
      <c r="A91" s="2" t="s">
        <v>419</v>
      </c>
      <c r="B91" s="3" t="s">
        <v>433</v>
      </c>
      <c r="C91" s="4" t="s">
        <v>8</v>
      </c>
      <c r="D91" s="83" t="s">
        <v>8</v>
      </c>
      <c r="E91" s="65">
        <f t="shared" si="15"/>
        <v>121830.15</v>
      </c>
      <c r="F91" s="6">
        <v>121830.15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44">
        <v>0</v>
      </c>
      <c r="M91" s="97">
        <v>121830.15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143">
        <f t="shared" si="16"/>
        <v>121830.15</v>
      </c>
      <c r="U91" s="90">
        <f t="shared" si="17"/>
        <v>0</v>
      </c>
      <c r="V91" s="210">
        <v>45</v>
      </c>
    </row>
    <row r="92" spans="1:22" s="31" customFormat="1" x14ac:dyDescent="0.25">
      <c r="A92" s="2" t="s">
        <v>420</v>
      </c>
      <c r="B92" s="3" t="s">
        <v>434</v>
      </c>
      <c r="C92" s="4" t="s">
        <v>441</v>
      </c>
      <c r="D92" s="83" t="s">
        <v>31</v>
      </c>
      <c r="E92" s="65">
        <f t="shared" si="15"/>
        <v>267303.17</v>
      </c>
      <c r="F92" s="6">
        <v>267303.17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44">
        <v>0</v>
      </c>
      <c r="M92" s="97">
        <v>267303.15000000002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143">
        <f t="shared" si="16"/>
        <v>267303.15000000002</v>
      </c>
      <c r="U92" s="90">
        <f t="shared" si="17"/>
        <v>1.9999999960418791E-2</v>
      </c>
      <c r="V92" s="210">
        <v>45</v>
      </c>
    </row>
    <row r="93" spans="1:22" s="31" customFormat="1" x14ac:dyDescent="0.25">
      <c r="A93" s="2" t="s">
        <v>421</v>
      </c>
      <c r="B93" s="3" t="s">
        <v>435</v>
      </c>
      <c r="C93" s="4" t="s">
        <v>7</v>
      </c>
      <c r="D93" s="83" t="s">
        <v>239</v>
      </c>
      <c r="E93" s="65">
        <f t="shared" si="15"/>
        <v>156995.29999999999</v>
      </c>
      <c r="F93" s="6">
        <v>156995.29999999999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44">
        <v>0</v>
      </c>
      <c r="M93" s="97">
        <v>115687.03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143">
        <f t="shared" si="16"/>
        <v>115687.03</v>
      </c>
      <c r="U93" s="93">
        <f t="shared" si="17"/>
        <v>41308.26999999999</v>
      </c>
      <c r="V93" s="210">
        <v>45</v>
      </c>
    </row>
    <row r="94" spans="1:22" s="31" customFormat="1" ht="15.75" thickBot="1" x14ac:dyDescent="0.3">
      <c r="A94" s="2" t="s">
        <v>422</v>
      </c>
      <c r="B94" s="3" t="s">
        <v>436</v>
      </c>
      <c r="C94" s="4" t="s">
        <v>7</v>
      </c>
      <c r="D94" s="83" t="s">
        <v>239</v>
      </c>
      <c r="E94" s="65">
        <f>SUM(F94:L94)</f>
        <v>11353945.189999999</v>
      </c>
      <c r="F94" s="6">
        <v>2000000</v>
      </c>
      <c r="G94" s="37">
        <v>0</v>
      </c>
      <c r="H94" s="37">
        <v>0</v>
      </c>
      <c r="I94" s="37">
        <v>0</v>
      </c>
      <c r="J94" s="37">
        <v>0</v>
      </c>
      <c r="K94" s="172">
        <v>9353945.1899999995</v>
      </c>
      <c r="L94" s="144">
        <v>0</v>
      </c>
      <c r="M94" s="97">
        <v>2000000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143">
        <f t="shared" si="16"/>
        <v>2000000</v>
      </c>
      <c r="U94" s="90">
        <f t="shared" si="17"/>
        <v>0</v>
      </c>
      <c r="V94" s="210">
        <v>45</v>
      </c>
    </row>
    <row r="95" spans="1:22" s="1" customFormat="1" ht="16.5" thickBot="1" x14ac:dyDescent="0.3">
      <c r="A95" s="196" t="s">
        <v>271</v>
      </c>
      <c r="B95" s="197"/>
      <c r="C95" s="197"/>
      <c r="D95" s="197"/>
      <c r="E95" s="99">
        <f>SUM(E81:E94)</f>
        <v>15720797.699999999</v>
      </c>
      <c r="F95" s="43">
        <f t="shared" ref="F95:J95" si="18">SUM(F81:F94)</f>
        <v>6366852.5099999998</v>
      </c>
      <c r="G95" s="44">
        <f t="shared" si="18"/>
        <v>0</v>
      </c>
      <c r="H95" s="44">
        <f t="shared" si="18"/>
        <v>0</v>
      </c>
      <c r="I95" s="44">
        <f t="shared" si="18"/>
        <v>0</v>
      </c>
      <c r="J95" s="44">
        <f t="shared" si="18"/>
        <v>0</v>
      </c>
      <c r="K95" s="86">
        <f t="shared" ref="K95" si="19">SUM(K81:K94)</f>
        <v>9353945.1899999995</v>
      </c>
      <c r="L95" s="45">
        <f t="shared" ref="L95" si="20">SUM(L81:L94)</f>
        <v>0</v>
      </c>
      <c r="M95" s="126">
        <f>SUM(M81:M94)</f>
        <v>6321932.9500000011</v>
      </c>
      <c r="N95" s="44">
        <f>SUM(N81:N94)</f>
        <v>0</v>
      </c>
      <c r="O95" s="44">
        <f>SUM(O81:O94)</f>
        <v>0</v>
      </c>
      <c r="P95" s="44">
        <f>SUM(P81:P94)</f>
        <v>0</v>
      </c>
      <c r="Q95" s="44">
        <f>SUM(Q81:Q94)</f>
        <v>0</v>
      </c>
      <c r="R95" s="44">
        <f t="shared" ref="R95" si="21">SUM(R81:R94)</f>
        <v>0</v>
      </c>
      <c r="S95" s="44">
        <f>SUM(S81:S94)</f>
        <v>0</v>
      </c>
      <c r="T95" s="100">
        <f>SUM(T81:T94)</f>
        <v>6321932.9500000011</v>
      </c>
      <c r="U95" s="191">
        <f>SUM(U81:U94)</f>
        <v>44919.559999999969</v>
      </c>
      <c r="V95" s="92">
        <f>SUM(V81:V94)</f>
        <v>630</v>
      </c>
    </row>
    <row r="96" spans="1:22" s="1" customFormat="1" ht="15.75" x14ac:dyDescent="0.25">
      <c r="A96" s="198" t="s">
        <v>272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200"/>
    </row>
    <row r="97" spans="1:22" s="31" customFormat="1" ht="22.5" x14ac:dyDescent="0.25">
      <c r="A97" s="2" t="s">
        <v>415</v>
      </c>
      <c r="B97" s="3" t="s">
        <v>477</v>
      </c>
      <c r="C97" s="4" t="s">
        <v>511</v>
      </c>
      <c r="D97" s="83" t="s">
        <v>5</v>
      </c>
      <c r="E97" s="66">
        <f t="shared" si="15"/>
        <v>214005.02</v>
      </c>
      <c r="F97" s="6">
        <v>214005.02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128">
        <v>214005.02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81">
        <f t="shared" ref="T97:T124" si="22">SUM(M97:P97)</f>
        <v>214005.02</v>
      </c>
      <c r="U97" s="90">
        <f t="shared" ref="U97:U124" si="23">SUM(F97-M97)</f>
        <v>0</v>
      </c>
      <c r="V97" s="211">
        <v>150</v>
      </c>
    </row>
    <row r="98" spans="1:22" s="31" customFormat="1" ht="22.5" x14ac:dyDescent="0.25">
      <c r="A98" s="2" t="s">
        <v>442</v>
      </c>
      <c r="B98" s="3" t="s">
        <v>478</v>
      </c>
      <c r="C98" s="4" t="s">
        <v>512</v>
      </c>
      <c r="D98" s="83" t="s">
        <v>269</v>
      </c>
      <c r="E98" s="65">
        <f t="shared" si="15"/>
        <v>138323.70000000001</v>
      </c>
      <c r="F98" s="6">
        <v>138323.70000000001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97">
        <v>138323.70000000001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143">
        <f t="shared" si="22"/>
        <v>138323.70000000001</v>
      </c>
      <c r="U98" s="90">
        <f t="shared" si="23"/>
        <v>0</v>
      </c>
      <c r="V98" s="211">
        <v>150</v>
      </c>
    </row>
    <row r="99" spans="1:22" s="31" customFormat="1" x14ac:dyDescent="0.25">
      <c r="A99" s="2" t="s">
        <v>443</v>
      </c>
      <c r="B99" s="3" t="s">
        <v>479</v>
      </c>
      <c r="C99" s="4" t="s">
        <v>513</v>
      </c>
      <c r="D99" s="83" t="s">
        <v>239</v>
      </c>
      <c r="E99" s="65">
        <f t="shared" si="15"/>
        <v>334457.61</v>
      </c>
      <c r="F99" s="6">
        <v>334457.61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97">
        <v>334457.61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143">
        <f t="shared" si="22"/>
        <v>334457.61</v>
      </c>
      <c r="U99" s="90">
        <f t="shared" si="23"/>
        <v>0</v>
      </c>
      <c r="V99" s="211">
        <v>150</v>
      </c>
    </row>
    <row r="100" spans="1:22" s="31" customFormat="1" ht="22.5" x14ac:dyDescent="0.25">
      <c r="A100" s="2" t="s">
        <v>444</v>
      </c>
      <c r="B100" s="3" t="s">
        <v>480</v>
      </c>
      <c r="C100" s="4" t="s">
        <v>8</v>
      </c>
      <c r="D100" s="83" t="s">
        <v>8</v>
      </c>
      <c r="E100" s="65">
        <f t="shared" si="15"/>
        <v>175494.34</v>
      </c>
      <c r="F100" s="6">
        <v>175494.34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97">
        <v>175494.34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143">
        <f t="shared" si="22"/>
        <v>175494.34</v>
      </c>
      <c r="U100" s="90">
        <f t="shared" si="23"/>
        <v>0</v>
      </c>
      <c r="V100" s="211">
        <v>150</v>
      </c>
    </row>
    <row r="101" spans="1:22" s="31" customFormat="1" ht="22.5" x14ac:dyDescent="0.25">
      <c r="A101" s="2" t="s">
        <v>445</v>
      </c>
      <c r="B101" s="3" t="s">
        <v>481</v>
      </c>
      <c r="C101" s="4" t="s">
        <v>514</v>
      </c>
      <c r="D101" s="83" t="s">
        <v>31</v>
      </c>
      <c r="E101" s="65">
        <f t="shared" si="15"/>
        <v>114502.81</v>
      </c>
      <c r="F101" s="6">
        <v>114502.81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97">
        <v>114502.81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143">
        <f t="shared" si="22"/>
        <v>114502.81</v>
      </c>
      <c r="U101" s="90">
        <f t="shared" si="23"/>
        <v>0</v>
      </c>
      <c r="V101" s="211">
        <v>150</v>
      </c>
    </row>
    <row r="102" spans="1:22" s="31" customFormat="1" x14ac:dyDescent="0.25">
      <c r="A102" s="2" t="s">
        <v>446</v>
      </c>
      <c r="B102" s="3" t="s">
        <v>482</v>
      </c>
      <c r="C102" s="4" t="s">
        <v>31</v>
      </c>
      <c r="D102" s="83" t="s">
        <v>31</v>
      </c>
      <c r="E102" s="65">
        <f t="shared" si="15"/>
        <v>219534.28</v>
      </c>
      <c r="F102" s="6">
        <v>219534.28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97">
        <v>219534.28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143">
        <f t="shared" si="22"/>
        <v>219534.28</v>
      </c>
      <c r="U102" s="90">
        <f t="shared" si="23"/>
        <v>0</v>
      </c>
      <c r="V102" s="211">
        <v>150</v>
      </c>
    </row>
    <row r="103" spans="1:22" s="31" customFormat="1" x14ac:dyDescent="0.25">
      <c r="A103" s="2" t="s">
        <v>447</v>
      </c>
      <c r="B103" s="3" t="s">
        <v>483</v>
      </c>
      <c r="C103" s="4" t="s">
        <v>10</v>
      </c>
      <c r="D103" s="83" t="s">
        <v>10</v>
      </c>
      <c r="E103" s="65">
        <f t="shared" si="15"/>
        <v>349017.18</v>
      </c>
      <c r="F103" s="6">
        <v>349017.18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97">
        <v>349017.18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143">
        <f t="shared" si="22"/>
        <v>349017.18</v>
      </c>
      <c r="U103" s="90">
        <f t="shared" si="23"/>
        <v>0</v>
      </c>
      <c r="V103" s="211">
        <v>150</v>
      </c>
    </row>
    <row r="104" spans="1:22" s="31" customFormat="1" ht="22.5" x14ac:dyDescent="0.25">
      <c r="A104" s="2" t="s">
        <v>448</v>
      </c>
      <c r="B104" s="3" t="s">
        <v>484</v>
      </c>
      <c r="C104" s="4" t="s">
        <v>515</v>
      </c>
      <c r="D104" s="83" t="s">
        <v>5</v>
      </c>
      <c r="E104" s="65">
        <f t="shared" si="15"/>
        <v>358915.84000000003</v>
      </c>
      <c r="F104" s="6">
        <v>358915.84000000003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97">
        <v>357031.91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143">
        <f t="shared" si="22"/>
        <v>357031.91</v>
      </c>
      <c r="U104" s="93">
        <f t="shared" si="23"/>
        <v>1883.9300000000512</v>
      </c>
      <c r="V104" s="211">
        <v>150</v>
      </c>
    </row>
    <row r="105" spans="1:22" s="31" customFormat="1" ht="22.5" x14ac:dyDescent="0.25">
      <c r="A105" s="2" t="s">
        <v>449</v>
      </c>
      <c r="B105" s="3" t="s">
        <v>485</v>
      </c>
      <c r="C105" s="4" t="s">
        <v>7</v>
      </c>
      <c r="D105" s="83" t="s">
        <v>239</v>
      </c>
      <c r="E105" s="65">
        <f t="shared" si="15"/>
        <v>1947960.18</v>
      </c>
      <c r="F105" s="6">
        <v>1947960.18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97">
        <v>1947958.58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143">
        <f t="shared" si="22"/>
        <v>1947958.58</v>
      </c>
      <c r="U105" s="90">
        <f t="shared" si="23"/>
        <v>1.5999999998603016</v>
      </c>
      <c r="V105" s="211">
        <v>500</v>
      </c>
    </row>
    <row r="106" spans="1:22" s="31" customFormat="1" ht="22.5" x14ac:dyDescent="0.25">
      <c r="A106" s="2" t="s">
        <v>450</v>
      </c>
      <c r="B106" s="3" t="s">
        <v>486</v>
      </c>
      <c r="C106" s="4" t="s">
        <v>7</v>
      </c>
      <c r="D106" s="83" t="s">
        <v>239</v>
      </c>
      <c r="E106" s="65">
        <f t="shared" si="15"/>
        <v>156847.46</v>
      </c>
      <c r="F106" s="6">
        <v>156847.46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97">
        <v>156847.46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143">
        <f t="shared" si="22"/>
        <v>156847.46</v>
      </c>
      <c r="U106" s="90">
        <f t="shared" si="23"/>
        <v>0</v>
      </c>
      <c r="V106" s="211">
        <v>150</v>
      </c>
    </row>
    <row r="107" spans="1:22" s="31" customFormat="1" ht="22.5" x14ac:dyDescent="0.25">
      <c r="A107" s="2" t="s">
        <v>451</v>
      </c>
      <c r="B107" s="3" t="s">
        <v>487</v>
      </c>
      <c r="C107" s="4" t="s">
        <v>516</v>
      </c>
      <c r="D107" s="83" t="s">
        <v>234</v>
      </c>
      <c r="E107" s="65">
        <f t="shared" si="15"/>
        <v>436269.83</v>
      </c>
      <c r="F107" s="6">
        <v>436269.83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97">
        <v>436269.83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143">
        <f t="shared" si="22"/>
        <v>436269.83</v>
      </c>
      <c r="U107" s="90">
        <f t="shared" si="23"/>
        <v>0</v>
      </c>
      <c r="V107" s="211">
        <v>150</v>
      </c>
    </row>
    <row r="108" spans="1:22" s="31" customFormat="1" ht="22.5" x14ac:dyDescent="0.25">
      <c r="A108" s="2" t="s">
        <v>452</v>
      </c>
      <c r="B108" s="3" t="s">
        <v>488</v>
      </c>
      <c r="C108" s="4" t="s">
        <v>126</v>
      </c>
      <c r="D108" s="83" t="s">
        <v>269</v>
      </c>
      <c r="E108" s="173">
        <f t="shared" si="15"/>
        <v>109250</v>
      </c>
      <c r="F108" s="174">
        <v>0</v>
      </c>
      <c r="G108" s="46">
        <v>109250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145">
        <v>0</v>
      </c>
      <c r="N108" s="46">
        <v>109250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143">
        <f t="shared" si="22"/>
        <v>109250</v>
      </c>
      <c r="U108" s="90">
        <f t="shared" si="23"/>
        <v>0</v>
      </c>
      <c r="V108" s="211">
        <v>150</v>
      </c>
    </row>
    <row r="109" spans="1:22" s="31" customFormat="1" ht="22.5" x14ac:dyDescent="0.25">
      <c r="A109" s="2" t="s">
        <v>453</v>
      </c>
      <c r="B109" s="3" t="s">
        <v>132</v>
      </c>
      <c r="C109" s="4" t="s">
        <v>133</v>
      </c>
      <c r="D109" s="83" t="s">
        <v>31</v>
      </c>
      <c r="E109" s="173">
        <f t="shared" si="15"/>
        <v>109250</v>
      </c>
      <c r="F109" s="174">
        <v>0</v>
      </c>
      <c r="G109" s="46">
        <v>109250</v>
      </c>
      <c r="H109" s="37">
        <v>0</v>
      </c>
      <c r="I109" s="175">
        <v>0</v>
      </c>
      <c r="J109" s="175">
        <v>0</v>
      </c>
      <c r="K109" s="175">
        <v>0</v>
      </c>
      <c r="L109" s="175">
        <v>0</v>
      </c>
      <c r="M109" s="145">
        <v>0</v>
      </c>
      <c r="N109" s="46">
        <v>109250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143">
        <f t="shared" si="22"/>
        <v>109250</v>
      </c>
      <c r="U109" s="90">
        <f t="shared" si="23"/>
        <v>0</v>
      </c>
      <c r="V109" s="211">
        <v>150</v>
      </c>
    </row>
    <row r="110" spans="1:22" s="31" customFormat="1" ht="22.5" x14ac:dyDescent="0.25">
      <c r="A110" s="2" t="s">
        <v>454</v>
      </c>
      <c r="B110" s="3" t="s">
        <v>489</v>
      </c>
      <c r="C110" s="4" t="s">
        <v>516</v>
      </c>
      <c r="D110" s="83" t="s">
        <v>234</v>
      </c>
      <c r="E110" s="173">
        <f t="shared" si="15"/>
        <v>106534.1</v>
      </c>
      <c r="F110" s="6">
        <v>106534.1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97">
        <v>96871.6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143">
        <f t="shared" si="22"/>
        <v>96871.6</v>
      </c>
      <c r="U110" s="93">
        <f t="shared" si="23"/>
        <v>9662.5</v>
      </c>
      <c r="V110" s="211">
        <v>150</v>
      </c>
    </row>
    <row r="111" spans="1:22" s="31" customFormat="1" ht="22.5" x14ac:dyDescent="0.25">
      <c r="A111" s="2" t="s">
        <v>455</v>
      </c>
      <c r="B111" s="3" t="s">
        <v>490</v>
      </c>
      <c r="C111" s="4" t="s">
        <v>89</v>
      </c>
      <c r="D111" s="83" t="s">
        <v>89</v>
      </c>
      <c r="E111" s="173">
        <f t="shared" si="15"/>
        <v>305294.81</v>
      </c>
      <c r="F111" s="6">
        <v>305294.81</v>
      </c>
      <c r="G111" s="175">
        <v>0</v>
      </c>
      <c r="H111" s="175">
        <v>0</v>
      </c>
      <c r="I111" s="37">
        <v>0</v>
      </c>
      <c r="J111" s="37">
        <v>0</v>
      </c>
      <c r="K111" s="37">
        <v>0</v>
      </c>
      <c r="L111" s="37">
        <v>0</v>
      </c>
      <c r="M111" s="97">
        <v>305294.81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143">
        <f t="shared" si="22"/>
        <v>305294.81</v>
      </c>
      <c r="U111" s="90">
        <f t="shared" si="23"/>
        <v>0</v>
      </c>
      <c r="V111" s="211">
        <v>150</v>
      </c>
    </row>
    <row r="112" spans="1:22" s="31" customFormat="1" x14ac:dyDescent="0.25">
      <c r="A112" s="2" t="s">
        <v>456</v>
      </c>
      <c r="B112" s="3" t="s">
        <v>491</v>
      </c>
      <c r="C112" s="4" t="s">
        <v>7</v>
      </c>
      <c r="D112" s="83" t="s">
        <v>239</v>
      </c>
      <c r="E112" s="173">
        <f t="shared" si="15"/>
        <v>442467.19</v>
      </c>
      <c r="F112" s="6">
        <v>442467.19</v>
      </c>
      <c r="G112" s="175">
        <v>0</v>
      </c>
      <c r="H112" s="175">
        <v>0</v>
      </c>
      <c r="I112" s="37">
        <v>0</v>
      </c>
      <c r="J112" s="37">
        <v>0</v>
      </c>
      <c r="K112" s="37">
        <v>0</v>
      </c>
      <c r="L112" s="37">
        <v>0</v>
      </c>
      <c r="M112" s="97">
        <v>442467.19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143">
        <f t="shared" si="22"/>
        <v>442467.19</v>
      </c>
      <c r="U112" s="90">
        <f t="shared" si="23"/>
        <v>0</v>
      </c>
      <c r="V112" s="211">
        <v>220</v>
      </c>
    </row>
    <row r="113" spans="1:22" s="31" customFormat="1" x14ac:dyDescent="0.25">
      <c r="A113" s="2" t="s">
        <v>457</v>
      </c>
      <c r="B113" s="3" t="s">
        <v>492</v>
      </c>
      <c r="C113" s="4" t="s">
        <v>517</v>
      </c>
      <c r="D113" s="83" t="s">
        <v>5</v>
      </c>
      <c r="E113" s="173">
        <f t="shared" si="15"/>
        <v>72970.06</v>
      </c>
      <c r="F113" s="6">
        <v>72970.06</v>
      </c>
      <c r="G113" s="175">
        <v>0</v>
      </c>
      <c r="H113" s="175">
        <v>0</v>
      </c>
      <c r="I113" s="37">
        <v>0</v>
      </c>
      <c r="J113" s="37">
        <v>0</v>
      </c>
      <c r="K113" s="37">
        <v>0</v>
      </c>
      <c r="L113" s="37">
        <v>0</v>
      </c>
      <c r="M113" s="97">
        <v>72970.06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143">
        <f t="shared" si="22"/>
        <v>72970.06</v>
      </c>
      <c r="U113" s="90">
        <f t="shared" si="23"/>
        <v>0</v>
      </c>
      <c r="V113" s="211">
        <v>150</v>
      </c>
    </row>
    <row r="114" spans="1:22" s="31" customFormat="1" x14ac:dyDescent="0.25">
      <c r="A114" s="2" t="s">
        <v>458</v>
      </c>
      <c r="B114" s="3" t="s">
        <v>493</v>
      </c>
      <c r="C114" s="4" t="s">
        <v>234</v>
      </c>
      <c r="D114" s="83" t="s">
        <v>234</v>
      </c>
      <c r="E114" s="173">
        <f t="shared" si="15"/>
        <v>249738.79</v>
      </c>
      <c r="F114" s="6">
        <v>249738.79</v>
      </c>
      <c r="G114" s="175">
        <v>0</v>
      </c>
      <c r="H114" s="175">
        <v>0</v>
      </c>
      <c r="I114" s="37">
        <v>0</v>
      </c>
      <c r="J114" s="37">
        <v>0</v>
      </c>
      <c r="K114" s="37">
        <v>0</v>
      </c>
      <c r="L114" s="37">
        <v>0</v>
      </c>
      <c r="M114" s="97">
        <v>249738.79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143">
        <f t="shared" si="22"/>
        <v>249738.79</v>
      </c>
      <c r="U114" s="90">
        <f t="shared" si="23"/>
        <v>0</v>
      </c>
      <c r="V114" s="211">
        <v>220</v>
      </c>
    </row>
    <row r="115" spans="1:22" s="31" customFormat="1" ht="22.5" x14ac:dyDescent="0.25">
      <c r="A115" s="2" t="s">
        <v>459</v>
      </c>
      <c r="B115" s="3" t="s">
        <v>494</v>
      </c>
      <c r="C115" s="4" t="s">
        <v>518</v>
      </c>
      <c r="D115" s="83" t="s">
        <v>5</v>
      </c>
      <c r="E115" s="173">
        <f t="shared" si="15"/>
        <v>292387.37</v>
      </c>
      <c r="F115" s="6">
        <v>292387.37</v>
      </c>
      <c r="G115" s="175">
        <v>0</v>
      </c>
      <c r="H115" s="175">
        <v>0</v>
      </c>
      <c r="I115" s="37">
        <v>0</v>
      </c>
      <c r="J115" s="37">
        <v>0</v>
      </c>
      <c r="K115" s="37">
        <v>0</v>
      </c>
      <c r="L115" s="37">
        <v>0</v>
      </c>
      <c r="M115" s="97">
        <v>292387.37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143">
        <f t="shared" si="22"/>
        <v>292387.37</v>
      </c>
      <c r="U115" s="90">
        <f t="shared" si="23"/>
        <v>0</v>
      </c>
      <c r="V115" s="211">
        <v>150</v>
      </c>
    </row>
    <row r="116" spans="1:22" s="31" customFormat="1" ht="22.5" x14ac:dyDescent="0.25">
      <c r="A116" s="2" t="s">
        <v>460</v>
      </c>
      <c r="B116" s="3" t="s">
        <v>495</v>
      </c>
      <c r="C116" s="4" t="s">
        <v>7</v>
      </c>
      <c r="D116" s="83" t="s">
        <v>239</v>
      </c>
      <c r="E116" s="173">
        <f t="shared" si="15"/>
        <v>417032.44</v>
      </c>
      <c r="F116" s="6">
        <v>417032.44</v>
      </c>
      <c r="G116" s="175">
        <v>0</v>
      </c>
      <c r="H116" s="175">
        <v>0</v>
      </c>
      <c r="I116" s="37">
        <v>0</v>
      </c>
      <c r="J116" s="37">
        <v>0</v>
      </c>
      <c r="K116" s="37">
        <v>0</v>
      </c>
      <c r="L116" s="37">
        <v>0</v>
      </c>
      <c r="M116" s="97">
        <v>417032.44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143">
        <f t="shared" si="22"/>
        <v>417032.44</v>
      </c>
      <c r="U116" s="90">
        <f t="shared" si="23"/>
        <v>0</v>
      </c>
      <c r="V116" s="211">
        <v>150</v>
      </c>
    </row>
    <row r="117" spans="1:22" s="31" customFormat="1" ht="22.5" x14ac:dyDescent="0.25">
      <c r="A117" s="2" t="s">
        <v>461</v>
      </c>
      <c r="B117" s="3" t="s">
        <v>496</v>
      </c>
      <c r="C117" s="4" t="s">
        <v>408</v>
      </c>
      <c r="D117" s="83" t="s">
        <v>231</v>
      </c>
      <c r="E117" s="173">
        <f t="shared" si="15"/>
        <v>467100.72</v>
      </c>
      <c r="F117" s="6">
        <v>467100.72</v>
      </c>
      <c r="G117" s="175">
        <v>0</v>
      </c>
      <c r="H117" s="175">
        <v>0</v>
      </c>
      <c r="I117" s="37">
        <v>0</v>
      </c>
      <c r="J117" s="37">
        <v>0</v>
      </c>
      <c r="K117" s="37">
        <v>0</v>
      </c>
      <c r="L117" s="37">
        <v>0</v>
      </c>
      <c r="M117" s="97">
        <v>466408.6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143">
        <f t="shared" si="22"/>
        <v>466408.6</v>
      </c>
      <c r="U117" s="90">
        <f t="shared" si="23"/>
        <v>692.11999999999534</v>
      </c>
      <c r="V117" s="211">
        <v>150</v>
      </c>
    </row>
    <row r="118" spans="1:22" s="31" customFormat="1" ht="22.5" x14ac:dyDescent="0.25">
      <c r="A118" s="2" t="s">
        <v>462</v>
      </c>
      <c r="B118" s="147" t="s">
        <v>497</v>
      </c>
      <c r="C118" s="148" t="s">
        <v>233</v>
      </c>
      <c r="D118" s="149" t="s">
        <v>240</v>
      </c>
      <c r="E118" s="176">
        <f t="shared" si="15"/>
        <v>390939.47</v>
      </c>
      <c r="F118" s="177">
        <v>390939.47</v>
      </c>
      <c r="G118" s="175">
        <v>0</v>
      </c>
      <c r="H118" s="175">
        <v>0</v>
      </c>
      <c r="I118" s="37">
        <v>0</v>
      </c>
      <c r="J118" s="37">
        <v>0</v>
      </c>
      <c r="K118" s="37">
        <v>0</v>
      </c>
      <c r="L118" s="37">
        <v>0</v>
      </c>
      <c r="M118" s="97">
        <v>390939.47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143">
        <f t="shared" si="22"/>
        <v>390939.47</v>
      </c>
      <c r="U118" s="90">
        <f t="shared" si="23"/>
        <v>0</v>
      </c>
      <c r="V118" s="211">
        <v>150</v>
      </c>
    </row>
    <row r="119" spans="1:22" s="31" customFormat="1" ht="22.5" x14ac:dyDescent="0.25">
      <c r="A119" s="2" t="s">
        <v>463</v>
      </c>
      <c r="B119" s="147" t="s">
        <v>498</v>
      </c>
      <c r="C119" s="148" t="s">
        <v>519</v>
      </c>
      <c r="D119" s="149" t="s">
        <v>89</v>
      </c>
      <c r="E119" s="176">
        <f t="shared" ref="E119:E130" si="24">SUM(F119:I119)</f>
        <v>352486.68</v>
      </c>
      <c r="F119" s="177">
        <v>352486.68</v>
      </c>
      <c r="G119" s="175">
        <v>0</v>
      </c>
      <c r="H119" s="175">
        <v>0</v>
      </c>
      <c r="I119" s="37">
        <v>0</v>
      </c>
      <c r="J119" s="37">
        <v>0</v>
      </c>
      <c r="K119" s="37">
        <v>0</v>
      </c>
      <c r="L119" s="37">
        <v>0</v>
      </c>
      <c r="M119" s="97">
        <v>352486.68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143">
        <f t="shared" si="22"/>
        <v>352486.68</v>
      </c>
      <c r="U119" s="90">
        <f t="shared" si="23"/>
        <v>0</v>
      </c>
      <c r="V119" s="211">
        <v>150</v>
      </c>
    </row>
    <row r="120" spans="1:22" s="31" customFormat="1" ht="22.5" x14ac:dyDescent="0.25">
      <c r="A120" s="2" t="s">
        <v>464</v>
      </c>
      <c r="B120" s="147" t="s">
        <v>499</v>
      </c>
      <c r="C120" s="148" t="s">
        <v>520</v>
      </c>
      <c r="D120" s="149" t="s">
        <v>12</v>
      </c>
      <c r="E120" s="176">
        <f t="shared" si="24"/>
        <v>444504.11</v>
      </c>
      <c r="F120" s="177">
        <v>444504.11</v>
      </c>
      <c r="G120" s="175">
        <v>0</v>
      </c>
      <c r="H120" s="175">
        <v>0</v>
      </c>
      <c r="I120" s="37">
        <v>0</v>
      </c>
      <c r="J120" s="37">
        <v>0</v>
      </c>
      <c r="K120" s="37">
        <v>0</v>
      </c>
      <c r="L120" s="37">
        <v>0</v>
      </c>
      <c r="M120" s="97">
        <v>444504.09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143">
        <f t="shared" si="22"/>
        <v>444504.09</v>
      </c>
      <c r="U120" s="90">
        <f t="shared" si="23"/>
        <v>1.9999999960418791E-2</v>
      </c>
      <c r="V120" s="211">
        <v>150</v>
      </c>
    </row>
    <row r="121" spans="1:22" s="31" customFormat="1" ht="22.5" x14ac:dyDescent="0.25">
      <c r="A121" s="2" t="s">
        <v>465</v>
      </c>
      <c r="B121" s="147" t="s">
        <v>500</v>
      </c>
      <c r="C121" s="148" t="s">
        <v>231</v>
      </c>
      <c r="D121" s="149" t="s">
        <v>231</v>
      </c>
      <c r="E121" s="176">
        <f t="shared" si="24"/>
        <v>38334.910000000003</v>
      </c>
      <c r="F121" s="177">
        <v>38334.910000000003</v>
      </c>
      <c r="G121" s="175">
        <v>0</v>
      </c>
      <c r="H121" s="175">
        <v>0</v>
      </c>
      <c r="I121" s="37">
        <v>0</v>
      </c>
      <c r="J121" s="37">
        <v>0</v>
      </c>
      <c r="K121" s="37">
        <v>0</v>
      </c>
      <c r="L121" s="37">
        <v>0</v>
      </c>
      <c r="M121" s="97">
        <v>38334.910000000003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143">
        <f t="shared" si="22"/>
        <v>38334.910000000003</v>
      </c>
      <c r="U121" s="90">
        <f t="shared" si="23"/>
        <v>0</v>
      </c>
      <c r="V121" s="211">
        <v>150</v>
      </c>
    </row>
    <row r="122" spans="1:22" s="31" customFormat="1" ht="22.5" x14ac:dyDescent="0.25">
      <c r="A122" s="2" t="s">
        <v>466</v>
      </c>
      <c r="B122" s="147" t="s">
        <v>501</v>
      </c>
      <c r="C122" s="148" t="s">
        <v>231</v>
      </c>
      <c r="D122" s="149" t="s">
        <v>231</v>
      </c>
      <c r="E122" s="176">
        <f t="shared" si="24"/>
        <v>398035.84</v>
      </c>
      <c r="F122" s="177">
        <v>398035.84</v>
      </c>
      <c r="G122" s="175">
        <v>0</v>
      </c>
      <c r="H122" s="175">
        <v>0</v>
      </c>
      <c r="I122" s="37">
        <v>0</v>
      </c>
      <c r="J122" s="37">
        <v>0</v>
      </c>
      <c r="K122" s="37">
        <v>0</v>
      </c>
      <c r="L122" s="37">
        <v>0</v>
      </c>
      <c r="M122" s="97">
        <v>398035.84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143">
        <f t="shared" si="22"/>
        <v>398035.84</v>
      </c>
      <c r="U122" s="90">
        <f t="shared" si="23"/>
        <v>0</v>
      </c>
      <c r="V122" s="211">
        <v>150</v>
      </c>
    </row>
    <row r="123" spans="1:22" s="31" customFormat="1" ht="22.5" x14ac:dyDescent="0.25">
      <c r="A123" s="2" t="s">
        <v>467</v>
      </c>
      <c r="B123" s="147" t="s">
        <v>502</v>
      </c>
      <c r="C123" s="148" t="s">
        <v>12</v>
      </c>
      <c r="D123" s="149" t="s">
        <v>12</v>
      </c>
      <c r="E123" s="176">
        <f t="shared" si="24"/>
        <v>362166.89</v>
      </c>
      <c r="F123" s="177">
        <v>362166.89</v>
      </c>
      <c r="G123" s="175">
        <v>0</v>
      </c>
      <c r="H123" s="175">
        <v>0</v>
      </c>
      <c r="I123" s="37">
        <v>0</v>
      </c>
      <c r="J123" s="37">
        <v>0</v>
      </c>
      <c r="K123" s="37">
        <v>0</v>
      </c>
      <c r="L123" s="37">
        <v>0</v>
      </c>
      <c r="M123" s="97">
        <v>362166.89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143">
        <f t="shared" si="22"/>
        <v>362166.89</v>
      </c>
      <c r="U123" s="90">
        <f t="shared" si="23"/>
        <v>0</v>
      </c>
      <c r="V123" s="211">
        <v>150</v>
      </c>
    </row>
    <row r="124" spans="1:22" s="31" customFormat="1" ht="22.5" x14ac:dyDescent="0.25">
      <c r="A124" s="2" t="s">
        <v>468</v>
      </c>
      <c r="B124" s="147" t="s">
        <v>503</v>
      </c>
      <c r="C124" s="148" t="s">
        <v>521</v>
      </c>
      <c r="D124" s="149" t="s">
        <v>231</v>
      </c>
      <c r="E124" s="176">
        <f t="shared" si="24"/>
        <v>248900.12</v>
      </c>
      <c r="F124" s="177">
        <v>248900.12</v>
      </c>
      <c r="G124" s="175">
        <v>0</v>
      </c>
      <c r="H124" s="175">
        <v>0</v>
      </c>
      <c r="I124" s="37">
        <v>0</v>
      </c>
      <c r="J124" s="37">
        <v>0</v>
      </c>
      <c r="K124" s="37">
        <v>0</v>
      </c>
      <c r="L124" s="37">
        <v>0</v>
      </c>
      <c r="M124" s="97">
        <v>248900.12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143">
        <f t="shared" si="22"/>
        <v>248900.12</v>
      </c>
      <c r="U124" s="90">
        <f t="shared" si="23"/>
        <v>0</v>
      </c>
      <c r="V124" s="211">
        <v>150</v>
      </c>
    </row>
    <row r="125" spans="1:22" s="31" customFormat="1" ht="22.5" x14ac:dyDescent="0.25">
      <c r="A125" s="2" t="s">
        <v>469</v>
      </c>
      <c r="B125" s="147" t="s">
        <v>504</v>
      </c>
      <c r="C125" s="148" t="s">
        <v>522</v>
      </c>
      <c r="D125" s="149" t="s">
        <v>269</v>
      </c>
      <c r="E125" s="176">
        <f t="shared" si="24"/>
        <v>392068.06</v>
      </c>
      <c r="F125" s="177">
        <v>382068.06</v>
      </c>
      <c r="G125" s="175">
        <v>0</v>
      </c>
      <c r="H125" s="175">
        <v>0</v>
      </c>
      <c r="I125" s="46">
        <v>10000</v>
      </c>
      <c r="J125" s="37">
        <v>0</v>
      </c>
      <c r="K125" s="37">
        <v>0</v>
      </c>
      <c r="L125" s="37">
        <v>0</v>
      </c>
      <c r="M125" s="97">
        <v>382068.06</v>
      </c>
      <c r="N125" s="37">
        <v>0</v>
      </c>
      <c r="O125" s="37">
        <v>0</v>
      </c>
      <c r="P125" s="37">
        <v>0</v>
      </c>
      <c r="Q125" s="46">
        <v>10000</v>
      </c>
      <c r="R125" s="37">
        <v>0</v>
      </c>
      <c r="S125" s="37">
        <v>0</v>
      </c>
      <c r="T125" s="143">
        <f>SUM(M125:S125)</f>
        <v>392068.06</v>
      </c>
      <c r="U125" s="90">
        <f>SUM(F125+I125-M125-Q125)</f>
        <v>0</v>
      </c>
      <c r="V125" s="211">
        <v>150</v>
      </c>
    </row>
    <row r="126" spans="1:22" s="31" customFormat="1" ht="22.5" x14ac:dyDescent="0.25">
      <c r="A126" s="2" t="s">
        <v>470</v>
      </c>
      <c r="B126" s="147" t="s">
        <v>505</v>
      </c>
      <c r="C126" s="148" t="s">
        <v>523</v>
      </c>
      <c r="D126" s="149" t="s">
        <v>89</v>
      </c>
      <c r="E126" s="176">
        <f t="shared" si="24"/>
        <v>804686.69</v>
      </c>
      <c r="F126" s="177">
        <v>804686.69</v>
      </c>
      <c r="G126" s="175">
        <v>0</v>
      </c>
      <c r="H126" s="175">
        <v>0</v>
      </c>
      <c r="I126" s="37">
        <v>0</v>
      </c>
      <c r="J126" s="37">
        <v>0</v>
      </c>
      <c r="K126" s="37">
        <v>0</v>
      </c>
      <c r="L126" s="37">
        <v>0</v>
      </c>
      <c r="M126" s="97">
        <v>804686.68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143">
        <f t="shared" ref="T126:T131" si="25">SUM(M126:P126)</f>
        <v>804686.68</v>
      </c>
      <c r="U126" s="90">
        <f t="shared" ref="U126:U131" si="26">SUM(F126-M126)</f>
        <v>9.9999998928979039E-3</v>
      </c>
      <c r="V126" s="211">
        <v>350</v>
      </c>
    </row>
    <row r="127" spans="1:22" s="31" customFormat="1" ht="22.5" x14ac:dyDescent="0.25">
      <c r="A127" s="2" t="s">
        <v>471</v>
      </c>
      <c r="B127" s="147" t="s">
        <v>506</v>
      </c>
      <c r="C127" s="148" t="s">
        <v>7</v>
      </c>
      <c r="D127" s="149" t="s">
        <v>239</v>
      </c>
      <c r="E127" s="176">
        <f t="shared" si="24"/>
        <v>2001367.86</v>
      </c>
      <c r="F127" s="177">
        <v>2001367.86</v>
      </c>
      <c r="G127" s="175">
        <v>0</v>
      </c>
      <c r="H127" s="175">
        <v>0</v>
      </c>
      <c r="I127" s="37">
        <v>0</v>
      </c>
      <c r="J127" s="37">
        <v>0</v>
      </c>
      <c r="K127" s="37">
        <v>0</v>
      </c>
      <c r="L127" s="37">
        <v>0</v>
      </c>
      <c r="M127" s="97">
        <v>1990148.69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143">
        <f t="shared" si="25"/>
        <v>1990148.69</v>
      </c>
      <c r="U127" s="93">
        <f t="shared" si="26"/>
        <v>11219.170000000158</v>
      </c>
      <c r="V127" s="211">
        <v>500</v>
      </c>
    </row>
    <row r="128" spans="1:22" s="31" customFormat="1" ht="22.5" x14ac:dyDescent="0.25">
      <c r="A128" s="2" t="s">
        <v>472</v>
      </c>
      <c r="B128" s="147" t="s">
        <v>507</v>
      </c>
      <c r="C128" s="148" t="s">
        <v>5</v>
      </c>
      <c r="D128" s="149" t="s">
        <v>5</v>
      </c>
      <c r="E128" s="176">
        <f t="shared" si="24"/>
        <v>376230.12</v>
      </c>
      <c r="F128" s="177">
        <v>376230.12</v>
      </c>
      <c r="G128" s="175">
        <v>0</v>
      </c>
      <c r="H128" s="175">
        <v>0</v>
      </c>
      <c r="I128" s="37">
        <v>0</v>
      </c>
      <c r="J128" s="37">
        <v>0</v>
      </c>
      <c r="K128" s="37">
        <v>0</v>
      </c>
      <c r="L128" s="37">
        <v>0</v>
      </c>
      <c r="M128" s="97">
        <v>376230.12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143">
        <f t="shared" si="25"/>
        <v>376230.12</v>
      </c>
      <c r="U128" s="90">
        <f t="shared" si="26"/>
        <v>0</v>
      </c>
      <c r="V128" s="211">
        <v>150</v>
      </c>
    </row>
    <row r="129" spans="1:22" s="31" customFormat="1" ht="22.5" x14ac:dyDescent="0.25">
      <c r="A129" s="2" t="s">
        <v>382</v>
      </c>
      <c r="B129" s="147" t="s">
        <v>508</v>
      </c>
      <c r="C129" s="148" t="s">
        <v>7</v>
      </c>
      <c r="D129" s="149" t="s">
        <v>239</v>
      </c>
      <c r="E129" s="176">
        <f t="shared" si="24"/>
        <v>347552.92</v>
      </c>
      <c r="F129" s="177">
        <v>347552.92</v>
      </c>
      <c r="G129" s="175">
        <v>0</v>
      </c>
      <c r="H129" s="175">
        <v>0</v>
      </c>
      <c r="I129" s="37">
        <v>0</v>
      </c>
      <c r="J129" s="37">
        <v>0</v>
      </c>
      <c r="K129" s="37">
        <v>0</v>
      </c>
      <c r="L129" s="37">
        <v>0</v>
      </c>
      <c r="M129" s="97">
        <v>347552.92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143">
        <f t="shared" si="25"/>
        <v>347552.92</v>
      </c>
      <c r="U129" s="90">
        <f t="shared" si="26"/>
        <v>0</v>
      </c>
      <c r="V129" s="211">
        <v>150</v>
      </c>
    </row>
    <row r="130" spans="1:22" s="31" customFormat="1" ht="22.5" x14ac:dyDescent="0.25">
      <c r="A130" s="2" t="s">
        <v>475</v>
      </c>
      <c r="B130" s="147" t="s">
        <v>509</v>
      </c>
      <c r="C130" s="148" t="s">
        <v>524</v>
      </c>
      <c r="D130" s="149" t="s">
        <v>8</v>
      </c>
      <c r="E130" s="176">
        <f t="shared" si="24"/>
        <v>106534.1</v>
      </c>
      <c r="F130" s="177">
        <v>106534.1</v>
      </c>
      <c r="G130" s="174">
        <v>0</v>
      </c>
      <c r="H130" s="174">
        <v>0</v>
      </c>
      <c r="I130" s="174">
        <v>0</v>
      </c>
      <c r="J130" s="174">
        <v>0</v>
      </c>
      <c r="K130" s="174">
        <v>0</v>
      </c>
      <c r="L130" s="174">
        <v>0</v>
      </c>
      <c r="M130" s="97">
        <v>96871.6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81">
        <f t="shared" si="25"/>
        <v>96871.6</v>
      </c>
      <c r="U130" s="93">
        <f t="shared" si="26"/>
        <v>9662.5</v>
      </c>
      <c r="V130" s="211">
        <v>150</v>
      </c>
    </row>
    <row r="131" spans="1:22" s="31" customFormat="1" ht="15.75" thickBot="1" x14ac:dyDescent="0.3">
      <c r="A131" s="2" t="s">
        <v>476</v>
      </c>
      <c r="B131" s="147" t="s">
        <v>510</v>
      </c>
      <c r="C131" s="148" t="s">
        <v>7</v>
      </c>
      <c r="D131" s="149" t="s">
        <v>239</v>
      </c>
      <c r="E131" s="176">
        <f t="shared" ref="E131" si="27">SUM(F131:I131)</f>
        <v>106534.1</v>
      </c>
      <c r="F131" s="177">
        <v>106534.1</v>
      </c>
      <c r="G131" s="164">
        <v>0</v>
      </c>
      <c r="H131" s="164">
        <v>0</v>
      </c>
      <c r="I131" s="164">
        <v>0</v>
      </c>
      <c r="J131" s="164">
        <v>0</v>
      </c>
      <c r="K131" s="164">
        <v>0</v>
      </c>
      <c r="L131" s="164">
        <v>0</v>
      </c>
      <c r="M131" s="97">
        <v>96871.6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170">
        <f t="shared" si="25"/>
        <v>96871.6</v>
      </c>
      <c r="U131" s="93">
        <f t="shared" si="26"/>
        <v>9662.5</v>
      </c>
      <c r="V131" s="211">
        <v>150</v>
      </c>
    </row>
    <row r="132" spans="1:22" s="1" customFormat="1" ht="16.5" thickBot="1" x14ac:dyDescent="0.3">
      <c r="A132" s="196" t="s">
        <v>273</v>
      </c>
      <c r="B132" s="197"/>
      <c r="C132" s="197"/>
      <c r="D132" s="197"/>
      <c r="E132" s="104">
        <f>SUM(E97:E131)</f>
        <v>13387695.599999998</v>
      </c>
      <c r="F132" s="61">
        <f t="shared" ref="F132:J132" si="28">SUM(F97:F131)</f>
        <v>13159195.599999998</v>
      </c>
      <c r="G132" s="58">
        <f t="shared" si="28"/>
        <v>218500</v>
      </c>
      <c r="H132" s="59">
        <f t="shared" si="28"/>
        <v>0</v>
      </c>
      <c r="I132" s="58">
        <f t="shared" si="28"/>
        <v>10000</v>
      </c>
      <c r="J132" s="59">
        <f t="shared" si="28"/>
        <v>0</v>
      </c>
      <c r="K132" s="59">
        <f t="shared" ref="K132" si="29">SUM(K97:K131)</f>
        <v>0</v>
      </c>
      <c r="L132" s="59">
        <f t="shared" ref="L132" si="30">SUM(L97:L131)</f>
        <v>0</v>
      </c>
      <c r="M132" s="104">
        <f t="shared" ref="M132:V132" si="31">SUM(M97:M131)</f>
        <v>13116411.249999996</v>
      </c>
      <c r="N132" s="58">
        <f t="shared" si="31"/>
        <v>218500</v>
      </c>
      <c r="O132" s="59">
        <f t="shared" si="31"/>
        <v>0</v>
      </c>
      <c r="P132" s="59">
        <f t="shared" si="31"/>
        <v>0</v>
      </c>
      <c r="Q132" s="58">
        <f t="shared" si="31"/>
        <v>10000</v>
      </c>
      <c r="R132" s="59">
        <f t="shared" si="31"/>
        <v>0</v>
      </c>
      <c r="S132" s="59">
        <f t="shared" si="31"/>
        <v>0</v>
      </c>
      <c r="T132" s="130">
        <f t="shared" si="31"/>
        <v>13344911.249999996</v>
      </c>
      <c r="U132" s="105">
        <f t="shared" si="31"/>
        <v>42784.349999999919</v>
      </c>
      <c r="V132" s="123">
        <f t="shared" si="31"/>
        <v>6290</v>
      </c>
    </row>
    <row r="133" spans="1:22" ht="15.75" x14ac:dyDescent="0.25">
      <c r="A133" s="198" t="s">
        <v>165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200"/>
    </row>
    <row r="134" spans="1:22" s="31" customFormat="1" ht="15.75" thickBot="1" x14ac:dyDescent="0.3">
      <c r="A134" s="146" t="s">
        <v>473</v>
      </c>
      <c r="B134" s="147" t="s">
        <v>165</v>
      </c>
      <c r="C134" s="148"/>
      <c r="D134" s="149"/>
      <c r="E134" s="176">
        <f>SUM(F134:I134)</f>
        <v>1711672.4</v>
      </c>
      <c r="F134" s="150">
        <v>1711672.4</v>
      </c>
      <c r="G134" s="178">
        <v>0</v>
      </c>
      <c r="H134" s="178">
        <v>0</v>
      </c>
      <c r="I134" s="178">
        <v>0</v>
      </c>
      <c r="J134" s="178">
        <v>0</v>
      </c>
      <c r="K134" s="178">
        <v>0</v>
      </c>
      <c r="L134" s="179">
        <v>0</v>
      </c>
      <c r="M134" s="128">
        <v>1711672.4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180">
        <f>SUM(M134:P134)</f>
        <v>1711672.4</v>
      </c>
      <c r="U134" s="90">
        <f>SUM(F134-M134)</f>
        <v>0</v>
      </c>
      <c r="V134" s="155"/>
    </row>
    <row r="135" spans="1:22" ht="16.5" thickBot="1" x14ac:dyDescent="0.3">
      <c r="A135" s="196" t="s">
        <v>274</v>
      </c>
      <c r="B135" s="197"/>
      <c r="C135" s="197"/>
      <c r="D135" s="197"/>
      <c r="E135" s="101">
        <f>SUM(E134)</f>
        <v>1711672.4</v>
      </c>
      <c r="F135" s="58">
        <f t="shared" ref="F135:V135" si="32">SUM(F134)</f>
        <v>1711672.4</v>
      </c>
      <c r="G135" s="59">
        <f t="shared" si="32"/>
        <v>0</v>
      </c>
      <c r="H135" s="59">
        <f t="shared" ref="H135" si="33">SUM(H134)</f>
        <v>0</v>
      </c>
      <c r="I135" s="59">
        <f t="shared" si="32"/>
        <v>0</v>
      </c>
      <c r="J135" s="59">
        <f t="shared" ref="J135" si="34">SUM(J134)</f>
        <v>0</v>
      </c>
      <c r="K135" s="59">
        <f t="shared" ref="K135:L135" si="35">SUM(K134)</f>
        <v>0</v>
      </c>
      <c r="L135" s="60">
        <f t="shared" si="35"/>
        <v>0</v>
      </c>
      <c r="M135" s="104">
        <f t="shared" si="32"/>
        <v>1711672.4</v>
      </c>
      <c r="N135" s="59">
        <f t="shared" si="32"/>
        <v>0</v>
      </c>
      <c r="O135" s="59">
        <f t="shared" ref="O135" si="36">SUM(O134)</f>
        <v>0</v>
      </c>
      <c r="P135" s="59">
        <f t="shared" si="32"/>
        <v>0</v>
      </c>
      <c r="Q135" s="59">
        <f t="shared" ref="Q135" si="37">SUM(Q134)</f>
        <v>0</v>
      </c>
      <c r="R135" s="59">
        <f t="shared" si="32"/>
        <v>0</v>
      </c>
      <c r="S135" s="59">
        <f t="shared" si="32"/>
        <v>0</v>
      </c>
      <c r="T135" s="98">
        <f>SUM(M135:P135)</f>
        <v>1711672.4</v>
      </c>
      <c r="U135" s="189">
        <f t="shared" si="32"/>
        <v>0</v>
      </c>
      <c r="V135" s="115">
        <f t="shared" si="32"/>
        <v>0</v>
      </c>
    </row>
    <row r="136" spans="1:22" s="1" customFormat="1" ht="15.75" x14ac:dyDescent="0.25">
      <c r="A136" s="198" t="s">
        <v>167</v>
      </c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200"/>
    </row>
    <row r="137" spans="1:22" s="31" customFormat="1" ht="15.75" thickBot="1" x14ac:dyDescent="0.3">
      <c r="A137" s="146" t="s">
        <v>474</v>
      </c>
      <c r="B137" s="147" t="s">
        <v>167</v>
      </c>
      <c r="C137" s="148"/>
      <c r="D137" s="149"/>
      <c r="E137" s="173">
        <f>SUM(F137:I137)</f>
        <v>113658.37</v>
      </c>
      <c r="F137" s="5">
        <v>113658.37</v>
      </c>
      <c r="G137" s="174">
        <v>0</v>
      </c>
      <c r="H137" s="174">
        <v>0</v>
      </c>
      <c r="I137" s="174">
        <v>0</v>
      </c>
      <c r="J137" s="174">
        <v>0</v>
      </c>
      <c r="K137" s="174">
        <v>0</v>
      </c>
      <c r="L137" s="181">
        <v>0</v>
      </c>
      <c r="M137" s="182">
        <v>113612</v>
      </c>
      <c r="N137" s="183">
        <v>0</v>
      </c>
      <c r="O137" s="183">
        <v>0</v>
      </c>
      <c r="P137" s="183">
        <v>0</v>
      </c>
      <c r="Q137" s="183">
        <v>0</v>
      </c>
      <c r="R137" s="183">
        <v>0</v>
      </c>
      <c r="S137" s="184">
        <v>0</v>
      </c>
      <c r="T137" s="180">
        <f>SUM(M137:P137)</f>
        <v>113612</v>
      </c>
      <c r="U137" s="90">
        <f>SUM(F137-M137)</f>
        <v>46.369999999995343</v>
      </c>
      <c r="V137" s="190"/>
    </row>
    <row r="138" spans="1:22" s="1" customFormat="1" ht="16.5" thickBot="1" x14ac:dyDescent="0.3">
      <c r="A138" s="196" t="s">
        <v>274</v>
      </c>
      <c r="B138" s="197"/>
      <c r="C138" s="197"/>
      <c r="D138" s="197"/>
      <c r="E138" s="107">
        <f>SUM(E137)</f>
        <v>113658.37</v>
      </c>
      <c r="F138" s="108">
        <f t="shared" ref="F138:I139" si="38">SUM(F137)</f>
        <v>113658.37</v>
      </c>
      <c r="G138" s="109">
        <f t="shared" si="38"/>
        <v>0</v>
      </c>
      <c r="H138" s="109">
        <f t="shared" ref="H138:H139" si="39">SUM(H137)</f>
        <v>0</v>
      </c>
      <c r="I138" s="109">
        <f t="shared" si="38"/>
        <v>0</v>
      </c>
      <c r="J138" s="109">
        <f t="shared" ref="J138:J139" si="40">SUM(J137)</f>
        <v>0</v>
      </c>
      <c r="K138" s="109">
        <f t="shared" ref="K138:L139" si="41">SUM(K137)</f>
        <v>0</v>
      </c>
      <c r="L138" s="110">
        <f t="shared" si="41"/>
        <v>0</v>
      </c>
      <c r="M138" s="101">
        <f t="shared" ref="M138" si="42">SUM(M137)</f>
        <v>113612</v>
      </c>
      <c r="N138" s="106">
        <f t="shared" ref="N138:S138" si="43">SUM(N137)</f>
        <v>0</v>
      </c>
      <c r="O138" s="106">
        <f t="shared" ref="O138" si="44">SUM(O137)</f>
        <v>0</v>
      </c>
      <c r="P138" s="106">
        <f t="shared" si="43"/>
        <v>0</v>
      </c>
      <c r="Q138" s="106">
        <f t="shared" ref="Q138" si="45">SUM(Q137)</f>
        <v>0</v>
      </c>
      <c r="R138" s="106">
        <f t="shared" si="43"/>
        <v>0</v>
      </c>
      <c r="S138" s="116">
        <f t="shared" si="43"/>
        <v>0</v>
      </c>
      <c r="T138" s="98">
        <f>SUM(M138:P138)</f>
        <v>113612</v>
      </c>
      <c r="U138" s="102">
        <f t="shared" ref="U138:V138" si="46">SUM(U137)</f>
        <v>46.369999999995343</v>
      </c>
      <c r="V138" s="114">
        <f t="shared" si="46"/>
        <v>0</v>
      </c>
    </row>
    <row r="139" spans="1:22" s="31" customFormat="1" ht="16.5" thickBot="1" x14ac:dyDescent="0.3">
      <c r="A139" s="134" t="s">
        <v>533</v>
      </c>
      <c r="B139" s="135"/>
      <c r="C139" s="135"/>
      <c r="D139" s="135"/>
      <c r="E139" s="185">
        <v>0</v>
      </c>
      <c r="F139" s="186">
        <v>0</v>
      </c>
      <c r="G139" s="186">
        <f t="shared" si="38"/>
        <v>0</v>
      </c>
      <c r="H139" s="186">
        <f t="shared" si="39"/>
        <v>0</v>
      </c>
      <c r="I139" s="187">
        <v>3706.83</v>
      </c>
      <c r="J139" s="186">
        <f t="shared" si="40"/>
        <v>0</v>
      </c>
      <c r="K139" s="186">
        <f t="shared" si="41"/>
        <v>0</v>
      </c>
      <c r="L139" s="188">
        <f t="shared" si="41"/>
        <v>0</v>
      </c>
      <c r="M139" s="132"/>
      <c r="N139" s="132"/>
      <c r="O139" s="132"/>
      <c r="P139" s="132"/>
      <c r="Q139" s="132"/>
      <c r="R139" s="132"/>
      <c r="S139" s="132"/>
      <c r="T139" s="132"/>
      <c r="U139" s="132"/>
      <c r="V139" s="133"/>
    </row>
    <row r="140" spans="1:22" ht="16.5" thickBot="1" x14ac:dyDescent="0.3">
      <c r="A140" s="196" t="s">
        <v>275</v>
      </c>
      <c r="B140" s="197"/>
      <c r="C140" s="197"/>
      <c r="D140" s="197"/>
      <c r="E140" s="104">
        <f>SUM(E138+E135+E132+E95+E79+E48+E30)</f>
        <v>120618026.49000001</v>
      </c>
      <c r="F140" s="61">
        <f>SUM(F138+F135+F132+F95+F79+F48+F30)</f>
        <v>86022221.909999996</v>
      </c>
      <c r="G140" s="61">
        <f>SUM(G138+G135+G132+G95+G79+G48+G30)</f>
        <v>2100505.5</v>
      </c>
      <c r="H140" s="61">
        <f>SUM(H138+H135+H132+H95+H79+H48+H30)</f>
        <v>4382.1899999999996</v>
      </c>
      <c r="I140" s="61">
        <f>SUM(I138+I135+I132+I95+I79+I48+I30+I139)</f>
        <v>50455.94</v>
      </c>
      <c r="J140" s="103">
        <f t="shared" ref="J140:V140" si="47">SUM(J138+J135+J132+J95+J79+J48+J30)</f>
        <v>5107004</v>
      </c>
      <c r="K140" s="111">
        <f t="shared" si="47"/>
        <v>13860949.189999999</v>
      </c>
      <c r="L140" s="112">
        <f t="shared" si="47"/>
        <v>13476214.59</v>
      </c>
      <c r="M140" s="113">
        <f t="shared" si="47"/>
        <v>85755211.219999999</v>
      </c>
      <c r="N140" s="61">
        <f t="shared" si="47"/>
        <v>1500302.32</v>
      </c>
      <c r="O140" s="113">
        <f t="shared" si="47"/>
        <v>4382.1899999999996</v>
      </c>
      <c r="P140" s="140">
        <f t="shared" si="47"/>
        <v>636749.11</v>
      </c>
      <c r="Q140" s="113">
        <f t="shared" si="47"/>
        <v>5117004</v>
      </c>
      <c r="R140" s="140">
        <f t="shared" si="47"/>
        <v>4507004</v>
      </c>
      <c r="S140" s="113">
        <f t="shared" si="47"/>
        <v>13476214.59</v>
      </c>
      <c r="T140" s="130">
        <f t="shared" si="47"/>
        <v>110996597.25999999</v>
      </c>
      <c r="U140" s="131">
        <f t="shared" si="47"/>
        <v>304233.14999999874</v>
      </c>
      <c r="V140" s="115">
        <f t="shared" si="47"/>
        <v>20166</v>
      </c>
    </row>
  </sheetData>
  <mergeCells count="23">
    <mergeCell ref="A6:D6"/>
    <mergeCell ref="E6:L6"/>
    <mergeCell ref="A8:V8"/>
    <mergeCell ref="M6:T6"/>
    <mergeCell ref="A30:D30"/>
    <mergeCell ref="A79:D79"/>
    <mergeCell ref="A49:V49"/>
    <mergeCell ref="A31:V31"/>
    <mergeCell ref="A140:D140"/>
    <mergeCell ref="A132:D132"/>
    <mergeCell ref="A133:V133"/>
    <mergeCell ref="A135:D135"/>
    <mergeCell ref="A80:V80"/>
    <mergeCell ref="A48:D48"/>
    <mergeCell ref="A95:D95"/>
    <mergeCell ref="A96:V96"/>
    <mergeCell ref="A136:V136"/>
    <mergeCell ref="A138:D138"/>
    <mergeCell ref="A1:V1"/>
    <mergeCell ref="A2:V2"/>
    <mergeCell ref="A3:V3"/>
    <mergeCell ref="A4:V4"/>
    <mergeCell ref="A5:V5"/>
  </mergeCells>
  <pageMargins left="0.7" right="0.7" top="0.75" bottom="0.75" header="0.3" footer="0.3"/>
  <pageSetup paperSize="5" scale="4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2" sqref="A2:C22"/>
    </sheetView>
  </sheetViews>
  <sheetFormatPr baseColWidth="10" defaultRowHeight="15" x14ac:dyDescent="0.25"/>
  <cols>
    <col min="2" max="2" width="70" customWidth="1"/>
    <col min="3" max="3" width="34.42578125" customWidth="1"/>
  </cols>
  <sheetData>
    <row r="2" spans="1:3" x14ac:dyDescent="0.25">
      <c r="A2" s="63">
        <v>2016</v>
      </c>
      <c r="B2" s="3" t="s">
        <v>64</v>
      </c>
      <c r="C2" s="4" t="s">
        <v>65</v>
      </c>
    </row>
    <row r="3" spans="1:3" x14ac:dyDescent="0.25">
      <c r="A3" s="63">
        <v>2016</v>
      </c>
      <c r="B3" s="3" t="s">
        <v>67</v>
      </c>
      <c r="C3" s="4" t="s">
        <v>9</v>
      </c>
    </row>
    <row r="4" spans="1:3" x14ac:dyDescent="0.25">
      <c r="A4" s="63">
        <v>2016</v>
      </c>
      <c r="B4" s="3" t="s">
        <v>72</v>
      </c>
      <c r="C4" s="4" t="s">
        <v>73</v>
      </c>
    </row>
    <row r="5" spans="1:3" x14ac:dyDescent="0.25">
      <c r="A5" s="63">
        <v>2016</v>
      </c>
      <c r="B5" s="3" t="s">
        <v>75</v>
      </c>
      <c r="C5" s="4" t="s">
        <v>76</v>
      </c>
    </row>
    <row r="6" spans="1:3" x14ac:dyDescent="0.25">
      <c r="A6" s="63">
        <v>2016</v>
      </c>
      <c r="B6" s="3" t="s">
        <v>78</v>
      </c>
      <c r="C6" s="4" t="s">
        <v>79</v>
      </c>
    </row>
    <row r="7" spans="1:3" x14ac:dyDescent="0.25">
      <c r="A7" s="63">
        <v>2016</v>
      </c>
      <c r="B7" s="3" t="s">
        <v>253</v>
      </c>
      <c r="C7" s="4" t="s">
        <v>257</v>
      </c>
    </row>
    <row r="8" spans="1:3" ht="22.5" x14ac:dyDescent="0.25">
      <c r="A8" s="63">
        <v>2016</v>
      </c>
      <c r="B8" s="3" t="s">
        <v>254</v>
      </c>
      <c r="C8" s="4" t="s">
        <v>258</v>
      </c>
    </row>
    <row r="9" spans="1:3" x14ac:dyDescent="0.25">
      <c r="A9" s="63">
        <v>2016</v>
      </c>
      <c r="B9" s="3" t="s">
        <v>255</v>
      </c>
      <c r="C9" s="4" t="s">
        <v>7</v>
      </c>
    </row>
    <row r="10" spans="1:3" ht="22.5" x14ac:dyDescent="0.25">
      <c r="A10" s="63">
        <v>2016</v>
      </c>
      <c r="B10" s="3" t="s">
        <v>256</v>
      </c>
      <c r="C10" s="4" t="s">
        <v>7</v>
      </c>
    </row>
    <row r="11" spans="1:3" x14ac:dyDescent="0.25">
      <c r="A11" s="63">
        <v>2016</v>
      </c>
      <c r="B11" s="3" t="s">
        <v>259</v>
      </c>
      <c r="C11" s="4" t="s">
        <v>265</v>
      </c>
    </row>
    <row r="12" spans="1:3" ht="22.5" x14ac:dyDescent="0.25">
      <c r="A12" s="63">
        <v>2016</v>
      </c>
      <c r="B12" s="3" t="s">
        <v>260</v>
      </c>
      <c r="C12" s="4" t="s">
        <v>76</v>
      </c>
    </row>
    <row r="13" spans="1:3" x14ac:dyDescent="0.25">
      <c r="A13" s="63">
        <v>2016</v>
      </c>
      <c r="B13" s="3" t="s">
        <v>261</v>
      </c>
      <c r="C13" s="4" t="s">
        <v>266</v>
      </c>
    </row>
    <row r="14" spans="1:3" x14ac:dyDescent="0.25">
      <c r="A14" s="63">
        <v>2016</v>
      </c>
      <c r="B14" s="3" t="s">
        <v>262</v>
      </c>
      <c r="C14" s="4" t="s">
        <v>267</v>
      </c>
    </row>
    <row r="15" spans="1:3" x14ac:dyDescent="0.25">
      <c r="A15" s="63">
        <v>2016</v>
      </c>
      <c r="B15" s="3" t="s">
        <v>263</v>
      </c>
      <c r="C15" s="4" t="s">
        <v>7</v>
      </c>
    </row>
    <row r="16" spans="1:3" x14ac:dyDescent="0.25">
      <c r="A16" s="63">
        <v>2016</v>
      </c>
      <c r="B16" s="3" t="s">
        <v>264</v>
      </c>
      <c r="C16" s="4" t="s">
        <v>268</v>
      </c>
    </row>
    <row r="17" spans="1:3" x14ac:dyDescent="0.25">
      <c r="A17" s="63">
        <v>2016</v>
      </c>
      <c r="B17" s="3" t="s">
        <v>69</v>
      </c>
      <c r="C17" s="4" t="s">
        <v>70</v>
      </c>
    </row>
    <row r="18" spans="1:3" x14ac:dyDescent="0.25">
      <c r="A18" s="63">
        <v>2016</v>
      </c>
      <c r="B18" s="3" t="s">
        <v>158</v>
      </c>
      <c r="C18" s="4" t="s">
        <v>159</v>
      </c>
    </row>
    <row r="19" spans="1:3" x14ac:dyDescent="0.25">
      <c r="A19" s="63">
        <v>2014</v>
      </c>
      <c r="B19" s="3" t="s">
        <v>285</v>
      </c>
      <c r="C19" s="4" t="s">
        <v>286</v>
      </c>
    </row>
    <row r="20" spans="1:3" x14ac:dyDescent="0.25">
      <c r="A20" s="63">
        <v>2015</v>
      </c>
      <c r="B20" s="3" t="s">
        <v>285</v>
      </c>
      <c r="C20" s="4" t="s">
        <v>287</v>
      </c>
    </row>
    <row r="21" spans="1:3" x14ac:dyDescent="0.25">
      <c r="A21" s="63">
        <v>2012</v>
      </c>
      <c r="B21" s="3" t="s">
        <v>288</v>
      </c>
      <c r="C21" s="4" t="s">
        <v>289</v>
      </c>
    </row>
    <row r="22" spans="1:3" x14ac:dyDescent="0.25">
      <c r="A22" s="10"/>
      <c r="B22" s="64" t="s">
        <v>285</v>
      </c>
      <c r="C22" s="64" t="s">
        <v>247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CIERRE DE EJERCICIO 2016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Silvia</cp:lastModifiedBy>
  <cp:lastPrinted>2018-02-13T16:15:05Z</cp:lastPrinted>
  <dcterms:created xsi:type="dcterms:W3CDTF">2016-05-05T16:39:04Z</dcterms:created>
  <dcterms:modified xsi:type="dcterms:W3CDTF">2018-02-13T16:15:07Z</dcterms:modified>
</cp:coreProperties>
</file>