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IERRE 2011" sheetId="1" r:id="rId1"/>
    <sheet name="RESUMEN CIERRE" sheetId="2" r:id="rId2"/>
    <sheet name="Hoja1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<sst xmlns="http://schemas.openxmlformats.org/spreadsheetml/2006/main" count="599" uniqueCount="433">
  <si>
    <t>No. OBRA</t>
  </si>
  <si>
    <t>NOMBRE</t>
  </si>
  <si>
    <t>LOCALIDAD</t>
  </si>
  <si>
    <t>SUMA</t>
  </si>
  <si>
    <t>FEDERAL</t>
  </si>
  <si>
    <t>EJERCIDO</t>
  </si>
  <si>
    <t>01- AGUA POTABLE</t>
  </si>
  <si>
    <t>BENITO JUAREZ</t>
  </si>
  <si>
    <t>0101.-SISTEMA DE AGUA POTABLE</t>
  </si>
  <si>
    <t>01011.-CONSTRUCCION/INTRODUCCION</t>
  </si>
  <si>
    <t>0206.-SISTEMA ALCANTARILLADO</t>
  </si>
  <si>
    <t>02.-ALCANTARILLADO</t>
  </si>
  <si>
    <t>04.-URBANIZACION  MUNICIPAL</t>
  </si>
  <si>
    <t>0411.-CALLES Y CAMINOS</t>
  </si>
  <si>
    <t>04111.-CONSTRUCCION</t>
  </si>
  <si>
    <t>0411104.-ACERAS Y BANQUETAS</t>
  </si>
  <si>
    <t>GUARNICIONES Y BANQUETAS</t>
  </si>
  <si>
    <t>JUAN JOSE RIOS</t>
  </si>
  <si>
    <t>ESTACION BAMOA</t>
  </si>
  <si>
    <t>TAMAZULA</t>
  </si>
  <si>
    <t>LA BRECHA</t>
  </si>
  <si>
    <t>EL BURRION</t>
  </si>
  <si>
    <t>GUASAVE</t>
  </si>
  <si>
    <t>SAN RAFAEL</t>
  </si>
  <si>
    <t>BAMOA</t>
  </si>
  <si>
    <t>NIO</t>
  </si>
  <si>
    <t>LA TRINIDAD</t>
  </si>
  <si>
    <t>LEON FONSECA</t>
  </si>
  <si>
    <t>05.-ELECTRIFICACION RURAL Y DE COLONIAS</t>
  </si>
  <si>
    <t>0519.-RED DE ELECTRICIDAD</t>
  </si>
  <si>
    <t>05193.-AMPLIACION</t>
  </si>
  <si>
    <t>TOTAL ELECTRIFICACION</t>
  </si>
  <si>
    <t>TOTAL AGUA POTABLE</t>
  </si>
  <si>
    <t>TOTAL ALCANTARILLADO</t>
  </si>
  <si>
    <t>06.-INFRAESTRUCTURA BASICA DE SALUD</t>
  </si>
  <si>
    <t>0622.-DISP.MED.Y UNIDADES MED.RURALES</t>
  </si>
  <si>
    <t>DISPENSARIO MEDICO</t>
  </si>
  <si>
    <t>0725.-MANTENIMIENTO/MEJORAS</t>
  </si>
  <si>
    <t>0725213.-PREESCOLAR</t>
  </si>
  <si>
    <t>07.-INFRAESTRUCTURA BASICA EDUCATIVA</t>
  </si>
  <si>
    <t>VARIAS</t>
  </si>
  <si>
    <t>SECUNDARIA</t>
  </si>
  <si>
    <t>TOTAL CONSTRUCCION</t>
  </si>
  <si>
    <t>PRIMARIA</t>
  </si>
  <si>
    <t>TOTAL</t>
  </si>
  <si>
    <t>11.-GASTOS INDIRECTOS</t>
  </si>
  <si>
    <t>GASTOS INDIRECTOS</t>
  </si>
  <si>
    <t>DESARROLLO INSTITUCIONAL</t>
  </si>
  <si>
    <t xml:space="preserve">TOTAL </t>
  </si>
  <si>
    <t>12.-DESARROLLO INSTITUCIONAL</t>
  </si>
  <si>
    <t>SUMA SECUNDARIAS</t>
  </si>
  <si>
    <t xml:space="preserve">SUMA AMPLIACION </t>
  </si>
  <si>
    <t xml:space="preserve">TOTAL URBANIZACION </t>
  </si>
  <si>
    <t>MUNICIPAL</t>
  </si>
  <si>
    <t>CIERRE DE EJERCICIO</t>
  </si>
  <si>
    <t>FONDO PARA LA INFRAESTRUCTURA SOCIAL MUNICIPAL</t>
  </si>
  <si>
    <t>SUMA TOTAL</t>
  </si>
  <si>
    <t>REMANENTES</t>
  </si>
  <si>
    <t>APROBADO</t>
  </si>
  <si>
    <t>RAMO 33</t>
  </si>
  <si>
    <t>H. AYUNTAMIENTO DE GUASAVE</t>
  </si>
  <si>
    <t>DIRECCION DE DESARROLLO SOCIAL</t>
  </si>
  <si>
    <t>02062.- REHABILITACION/MANTENIMIENTO</t>
  </si>
  <si>
    <t>TOTAL DISPENSARIO</t>
  </si>
  <si>
    <t>0725214.-PRIMARIA</t>
  </si>
  <si>
    <t>EP JUSTO SIERRA</t>
  </si>
  <si>
    <t>EP MIGUEL HIDALGO</t>
  </si>
  <si>
    <t>PRESCOLAR</t>
  </si>
  <si>
    <t>EL PLATANITO</t>
  </si>
  <si>
    <t>JN NIÑOS HEROES</t>
  </si>
  <si>
    <t>SUMA PRIMARIA</t>
  </si>
  <si>
    <t>07241.- CONSTRUCCION</t>
  </si>
  <si>
    <t>07.- INFRAESTRUCTURA BASICA EDUCATIVA</t>
  </si>
  <si>
    <t>SUMA PRESCOLAR</t>
  </si>
  <si>
    <t>SUMA SECUNDARIA</t>
  </si>
  <si>
    <t>TOTAL MANTENIMIENTO/MEJORAS</t>
  </si>
  <si>
    <t>08.- MEJORAMIENTO DE VIVIENDA</t>
  </si>
  <si>
    <t>08301.- VIVIENDA</t>
  </si>
  <si>
    <t>08301.- CONSTRUCCION</t>
  </si>
  <si>
    <t>08302.- REHABILITACION</t>
  </si>
  <si>
    <t>TOTAL VIVIENDA</t>
  </si>
  <si>
    <t>NO.</t>
  </si>
  <si>
    <t>OBRA</t>
  </si>
  <si>
    <t>NO</t>
  </si>
  <si>
    <t>BENEF</t>
  </si>
  <si>
    <t>No.</t>
  </si>
  <si>
    <t>TOTAL REHABILITACION/MANTENIMIENTO</t>
  </si>
  <si>
    <t>PRESIDENTE DEL CONSEJO DE DESARROLLO MUNICIPAL</t>
  </si>
  <si>
    <t>VOCAL DE CONTROL Y VIGILANCIA</t>
  </si>
  <si>
    <t>01012.- REHABILITACION/MANTENIMIENTO</t>
  </si>
  <si>
    <t>REND. FINAN</t>
  </si>
  <si>
    <t>TOTAL PREESCOLAR</t>
  </si>
  <si>
    <t>CHARCO LARGO</t>
  </si>
  <si>
    <t>0725215.- SECUNDARIAS</t>
  </si>
  <si>
    <t>JN CONAFE</t>
  </si>
  <si>
    <t>DIRECCION GENERAL DE PLANEACION Y DESARROLLO</t>
  </si>
  <si>
    <t>PROGRAMA</t>
  </si>
  <si>
    <t>REDUCCIONES</t>
  </si>
  <si>
    <t>APORTACIONES</t>
  </si>
  <si>
    <t>Total</t>
  </si>
  <si>
    <t>Federal</t>
  </si>
  <si>
    <t>Municipal</t>
  </si>
  <si>
    <t>Rend. Finan.</t>
  </si>
  <si>
    <t>Reintegros</t>
  </si>
  <si>
    <t>01.- AGUA POTABLE</t>
  </si>
  <si>
    <t>0103.- DEPOSITOS O TANQUE DE AGUA</t>
  </si>
  <si>
    <t>02.- ALCANTARILLADO</t>
  </si>
  <si>
    <t>0206.- SISTEMA DE ALCANTARILLADO</t>
  </si>
  <si>
    <t>0207.- COLECTORES Y SUBCOLECTORES</t>
  </si>
  <si>
    <t>04.- URBANIZACION MUNICIPAL</t>
  </si>
  <si>
    <t>0411.- CALLES Y CAMINOS</t>
  </si>
  <si>
    <t>O5.- ELECTRIFICACION RURAL Y DE COLONIAS</t>
  </si>
  <si>
    <t>0519.- RED DE ELECTRICIDAD</t>
  </si>
  <si>
    <t>0520.- ALUMBRADO PUBLICO</t>
  </si>
  <si>
    <t>0622.-DISP. MEDICO Y UNIDADES MED.RURALES</t>
  </si>
  <si>
    <t>07252.- MANTENIMIENTO / MEJORAS DIVERSAS</t>
  </si>
  <si>
    <t>0830.- VIVIENDA</t>
  </si>
  <si>
    <t>11.- GASTOS INDIRECTOS</t>
  </si>
  <si>
    <t>12.- DESARROLLO INSTITUCIONAL</t>
  </si>
  <si>
    <t>RENDIMIENTOS FINANCIEROS</t>
  </si>
  <si>
    <t>SALDO DISPONIBLE</t>
  </si>
  <si>
    <t>SALDO DISPONIBLE PARA APROBACIONES</t>
  </si>
  <si>
    <t>APROBACIONES</t>
  </si>
  <si>
    <t>DISPONIBLE</t>
  </si>
  <si>
    <t>FAIS - 2010</t>
  </si>
  <si>
    <t>TOTAL CONTRUCCION/INTRODUCCION</t>
  </si>
  <si>
    <t>01031.- CONSTRUCCION</t>
  </si>
  <si>
    <t>CONSTRUCCION DE TANQUE DE CONCRETO</t>
  </si>
  <si>
    <t>TOTAL AMPLIACION</t>
  </si>
  <si>
    <t>0206.- CONSTRUCCION</t>
  </si>
  <si>
    <t>02063.- AMPLAICION</t>
  </si>
  <si>
    <t>RUIZ CORTINES</t>
  </si>
  <si>
    <t>LA PALMITA</t>
  </si>
  <si>
    <t>CONSTRUCCION</t>
  </si>
  <si>
    <t>06214.- EQUIPAMIENTO</t>
  </si>
  <si>
    <t>JN CIELITO LINDO</t>
  </si>
  <si>
    <t>SAN PEDRO LAS ARGUENAS</t>
  </si>
  <si>
    <t>JN CARMEN CALDERON</t>
  </si>
  <si>
    <t>EP IGNACIO ZARAGOZA</t>
  </si>
  <si>
    <t>ESCUELA VARIAS</t>
  </si>
  <si>
    <t>ES TECNICA NO.53</t>
  </si>
  <si>
    <t>JN GREGORIO TORRES QUINTERO</t>
  </si>
  <si>
    <t>RENDIMIENTOS FINANCIEROS DEL MES DE DICIEMBRE</t>
  </si>
  <si>
    <t>C. RAMON BARAJAS LOPEZ</t>
  </si>
  <si>
    <t>C. HEMEREGILDO AVILES VERDUGO</t>
  </si>
  <si>
    <t>TOTAL DE CONSTRUCCION</t>
  </si>
  <si>
    <t>CONSTRUCCION DEL SISTEMA DE AGUA POTABLE</t>
  </si>
  <si>
    <t>PR-12GU200</t>
  </si>
  <si>
    <t>PR-12GU002</t>
  </si>
  <si>
    <t>PR-12GU201</t>
  </si>
  <si>
    <t>EMILIANO ZAPATA</t>
  </si>
  <si>
    <t>PR-12GU202</t>
  </si>
  <si>
    <t>CONSTRUCCION DEL SISTEMA  DE AGUA POTABLE</t>
  </si>
  <si>
    <t>AMPLIACION LA PALMITA</t>
  </si>
  <si>
    <t>PR-12GU003</t>
  </si>
  <si>
    <t xml:space="preserve">REHABILITACION DE LINEA DE CONDUCCION </t>
  </si>
  <si>
    <t>NOROTIOS CHOIPA</t>
  </si>
  <si>
    <t>PR-12GU004</t>
  </si>
  <si>
    <t>CONSTRUCCION DE RED DE AGUA POTABLE (PUERTO DE VERACRUZ ENTRE AV. PUERTO DE MAZATLAN Y DREN SAN JOACHIN)</t>
  </si>
  <si>
    <t>REHABILITACION DE PLANTA POTABILIZADORA</t>
  </si>
  <si>
    <t>CALLEJONES DE TAMAZULA LOS HORNOS</t>
  </si>
  <si>
    <t>PR-12GU008</t>
  </si>
  <si>
    <t>REPOSICION DE RED DE AGUA POTABLE (RAFAEL BUELNA PTE. ENTRE CALLE JUAN JOSE RIOS Y ANTONIO ROSALES)</t>
  </si>
  <si>
    <t>PR-12GU009</t>
  </si>
  <si>
    <t>REPOSICION DE RED DE AGUA POTABLE (LATERAL SUR CARRETERA MEXICO 15 ENTRE CJON. MOCTEZUMA Y MALECON RIO SINALOA)</t>
  </si>
  <si>
    <t>PR-12GU011</t>
  </si>
  <si>
    <t>REPOSICION DE RED DE AGUA POTABLE (CALLE CESAR AGUILAR ENTRE AV. ARTURO PEIMBERT CAMACHO Y J.C. TELLEZ)</t>
  </si>
  <si>
    <t>PR-12GU203</t>
  </si>
  <si>
    <t>REPOSICION DE RED DE AGUA POTABLE (CALLE J.C. TELLEZ Y CESAR AGUILAR)</t>
  </si>
  <si>
    <t>PR-12GU400</t>
  </si>
  <si>
    <t>ROJO GOMEZ</t>
  </si>
  <si>
    <t>PR-12GU401</t>
  </si>
  <si>
    <t>JUNTAS DE CHAMICARI</t>
  </si>
  <si>
    <t>PR-12GU012</t>
  </si>
  <si>
    <t>PR-12GU205</t>
  </si>
  <si>
    <t>CONSTRUCCION DE RED DE DRENAJE (PUERTO DE VERACRUZ ENTRE AV. PUERTO DE MAZATLAN Y DREN SAN JOACHIN)</t>
  </si>
  <si>
    <t>PR-12GU206</t>
  </si>
  <si>
    <t>CONSTRUCCION DEL SISTEMA DE ALCATARILLADO SANITARIO</t>
  </si>
  <si>
    <t>CAMPO 38</t>
  </si>
  <si>
    <t>PR-12GU016</t>
  </si>
  <si>
    <t>REPOSICION DE RED DE ALCANTARILLADO SANITARIO (RAFAEL BUELNA PTE. ENTRE CALLE JUAN JOSE RIOS Y ANTONIO ROSALES)</t>
  </si>
  <si>
    <t>PR-12GU019</t>
  </si>
  <si>
    <t>REPOSICION DE RED DE ALCANTARILLADO SANITARIO (CALLE CESAR AGUILAR ENTRE AV. ARTURO PEIMBERT CAMACHO Y J.C. TELLEZ)</t>
  </si>
  <si>
    <t>PR-12GU204</t>
  </si>
  <si>
    <t>REPOSICION DE RED DE ALCANTARILLADO SANITARIO (CALLE J.C. TELLEZ Y CESAR AGUILAR)</t>
  </si>
  <si>
    <t>PR-12GU402</t>
  </si>
  <si>
    <t>REPOSICION DE RED DE ALCANTARILLADO SANITARIO EN CALLE PRINCIPAL</t>
  </si>
  <si>
    <t>PR-12GU020</t>
  </si>
  <si>
    <t>CONSTRUCCION DEL SISTEMA DE ALCANTARILLADO SANITARIO</t>
  </si>
  <si>
    <t>GUASAVE (SECT. BAR 44)</t>
  </si>
  <si>
    <t>PR-12GU021</t>
  </si>
  <si>
    <t>CUBILETE (SECT.COL. CERVANTES)</t>
  </si>
  <si>
    <t>PR-12GU022</t>
  </si>
  <si>
    <t>CONSTRUCCION DEL SISTEMA INTEGRAL DE SANEAMIENTO</t>
  </si>
  <si>
    <t>EJIDO TECOMATE</t>
  </si>
  <si>
    <t>PR-12GU023</t>
  </si>
  <si>
    <t>PR-12GU207</t>
  </si>
  <si>
    <t>AMPLIACION DEL SISTEMA DE DRENAJE SANITARIO</t>
  </si>
  <si>
    <t>PR-12GU208</t>
  </si>
  <si>
    <t>PR-12GU025</t>
  </si>
  <si>
    <t>PR-12GU026</t>
  </si>
  <si>
    <t>PR-12GU027</t>
  </si>
  <si>
    <t>PR-12GU028</t>
  </si>
  <si>
    <t>PR-12GU029</t>
  </si>
  <si>
    <t>PR-12GU030</t>
  </si>
  <si>
    <t>PR-12GU031</t>
  </si>
  <si>
    <t>PR-12GU032</t>
  </si>
  <si>
    <t>PR-12GU033</t>
  </si>
  <si>
    <t>PR-12GU034</t>
  </si>
  <si>
    <t>BAMOA PUEBLO</t>
  </si>
  <si>
    <t>PR-12GU209</t>
  </si>
  <si>
    <t xml:space="preserve">Construccion de Pavimento con Concreto Hidraulico y </t>
  </si>
  <si>
    <t>Guarnicion tipo "L" (Calle Santa Vicoria entre Av. Alhond</t>
  </si>
  <si>
    <t>ida de Granaditas y Blvd. 20 de Noviembre, Col. 11 Rios.</t>
  </si>
  <si>
    <t>PR-12GU210</t>
  </si>
  <si>
    <t>Guarnicion tipo "L" (Calle Tierra y Libertad entre Av. Anto</t>
  </si>
  <si>
    <t>nio Norzagaray y Av. Lazaro Cardenas</t>
  </si>
  <si>
    <t>PR-12GU211</t>
  </si>
  <si>
    <t>Construccion de Banqueta con Guarnicion en (Calle Prin</t>
  </si>
  <si>
    <t>cipal entre Carretera a San pedro y Calle s/n entre calle</t>
  </si>
  <si>
    <t>principal y s/n tecomate</t>
  </si>
  <si>
    <t>PR-12GU212</t>
  </si>
  <si>
    <t>Guarnicion tipo "L" (Av. Emiliano Zapata entre Blvd. L. Sa</t>
  </si>
  <si>
    <t>chez celis y Calle Benito Juarez</t>
  </si>
  <si>
    <t>GABRIEL LEYVA</t>
  </si>
  <si>
    <t>PR-12GU300</t>
  </si>
  <si>
    <t>LAS GLORIAS</t>
  </si>
  <si>
    <t>PR-12GU301</t>
  </si>
  <si>
    <t>PR-12GU302</t>
  </si>
  <si>
    <t>EL HUITUSSI</t>
  </si>
  <si>
    <t>BACHOCO</t>
  </si>
  <si>
    <t>PR-12GU035</t>
  </si>
  <si>
    <t>PR-12GU036</t>
  </si>
  <si>
    <t>PR-12GU037</t>
  </si>
  <si>
    <t>PR-12GU038</t>
  </si>
  <si>
    <t>PR-12GU039</t>
  </si>
  <si>
    <t>PR-12GU040</t>
  </si>
  <si>
    <t>PR-12GU041</t>
  </si>
  <si>
    <t>PR-12GU042</t>
  </si>
  <si>
    <t>PR-12GU043</t>
  </si>
  <si>
    <t>AMPLIACION DEL RED</t>
  </si>
  <si>
    <t>VALLE CAMPESTRE (Sect. El Chorizo) Ruiz Cortinez</t>
  </si>
  <si>
    <t>ORBA (SECT. DREN) Bamoa</t>
  </si>
  <si>
    <t>LAS MORITAS DE AGUA BLANCA (Sect. Kinder) Alcaldia</t>
  </si>
  <si>
    <t>FRACC. VILLAFAÑE (Sect. Carmelo Torrez) Alcaldia</t>
  </si>
  <si>
    <t>SAN JOSE DE LA BRECHA (Sect. Cañadas) La Brecha</t>
  </si>
  <si>
    <t>FLOR DE MAYO (Sect. Flor de Mayo) Benito Juarez</t>
  </si>
  <si>
    <t>JUAN JOSE RIOS (Sect. Dren) Juan Jose Rios</t>
  </si>
  <si>
    <t>RANCHO CALIFORNIA (Sect. Karla Curiel) Ruiz Cortinez</t>
  </si>
  <si>
    <t>GUASAVE (Sect. Tais Noelia/Bado Alcaldia</t>
  </si>
  <si>
    <t>PR-12GU069</t>
  </si>
  <si>
    <t>LA ESCALERA (La Trinidad)</t>
  </si>
  <si>
    <t>PR-12GU070</t>
  </si>
  <si>
    <t>MIGUEL ALEMAN (Ruiz Cortinez)</t>
  </si>
  <si>
    <t>PR-12GU071</t>
  </si>
  <si>
    <t>PR-12GU072</t>
  </si>
  <si>
    <t>PR-12GU073</t>
  </si>
  <si>
    <t>PR-12GU074</t>
  </si>
  <si>
    <t>PR-12GU075</t>
  </si>
  <si>
    <t>PR-12GU076</t>
  </si>
  <si>
    <t>PR-12GU077</t>
  </si>
  <si>
    <t>PR-12GU078</t>
  </si>
  <si>
    <t>PR-12GU079</t>
  </si>
  <si>
    <t>PR-12GU080</t>
  </si>
  <si>
    <t>PR-12GU081</t>
  </si>
  <si>
    <t>PR-12GU082</t>
  </si>
  <si>
    <t>PR-12GU083</t>
  </si>
  <si>
    <t>PR-12GU084</t>
  </si>
  <si>
    <t>PR-12GU085</t>
  </si>
  <si>
    <t>PR-12GU086</t>
  </si>
  <si>
    <t>JN ALFONSO REYES</t>
  </si>
  <si>
    <t>COLONIA LOMAS DEL MAR (Alcaldia)</t>
  </si>
  <si>
    <t>JN ADOLFO LOPEZ MATEOS</t>
  </si>
  <si>
    <t>TERAHUITO (El Burrion)</t>
  </si>
  <si>
    <t>HERCULANO DE LA ROCHA (Bamoa)</t>
  </si>
  <si>
    <t>JN JOSE MARIA MORELOS Y PAVON</t>
  </si>
  <si>
    <t>PALOS BLANCOS (El Burrion)</t>
  </si>
  <si>
    <t>EL RETIRO (Benito Juarez)</t>
  </si>
  <si>
    <t>JN JOSEFA ORTIZ DE DOMINGUEZ</t>
  </si>
  <si>
    <t>JN CUITLAHUAC</t>
  </si>
  <si>
    <t>LA NORIA (La Trinidad)</t>
  </si>
  <si>
    <t>JN EMILIANO ZAPATA</t>
  </si>
  <si>
    <t>EL CUITABON (Nio)</t>
  </si>
  <si>
    <t xml:space="preserve">SAN JOSE DE LA BRECHA (La Brecha) </t>
  </si>
  <si>
    <t>SAN SEBASTIAN 1 (Nio)</t>
  </si>
  <si>
    <t>JN GABRIEL LEYVA SOLANO</t>
  </si>
  <si>
    <t>PR-12GU087</t>
  </si>
  <si>
    <t>PR-12GU090</t>
  </si>
  <si>
    <t>JN IGNACIO ZARAGOZA</t>
  </si>
  <si>
    <t xml:space="preserve">EL BURRION </t>
  </si>
  <si>
    <t>PR-12GU089</t>
  </si>
  <si>
    <t>JN LUIS DONALDO COLOSIO</t>
  </si>
  <si>
    <t>PR-12GU214</t>
  </si>
  <si>
    <t>PR-12GU091</t>
  </si>
  <si>
    <t>PR-12GU092</t>
  </si>
  <si>
    <t>PR-12GU093</t>
  </si>
  <si>
    <t>PR-12GU094</t>
  </si>
  <si>
    <t>PR-12GU095</t>
  </si>
  <si>
    <t>PR-12GU096</t>
  </si>
  <si>
    <t>PR-12GU097</t>
  </si>
  <si>
    <t>PR-12GU098</t>
  </si>
  <si>
    <t>PR-12GU099</t>
  </si>
  <si>
    <t>PR-12GU100</t>
  </si>
  <si>
    <t>PR-12GU101</t>
  </si>
  <si>
    <t>PR-12GU102</t>
  </si>
  <si>
    <t>PR-12GU103</t>
  </si>
  <si>
    <t>PR-12GU104</t>
  </si>
  <si>
    <t>PR-12GU105</t>
  </si>
  <si>
    <t>PR-12GU107</t>
  </si>
  <si>
    <t>PR-12GU108</t>
  </si>
  <si>
    <t>PR-12GU109</t>
  </si>
  <si>
    <t>PR-12GU110</t>
  </si>
  <si>
    <t>PR-12GU111</t>
  </si>
  <si>
    <t>PR-12GU112</t>
  </si>
  <si>
    <t>PR-12GU113</t>
  </si>
  <si>
    <t>PR-12GU114</t>
  </si>
  <si>
    <t>PR-12GU115</t>
  </si>
  <si>
    <t>PR-12GU116</t>
  </si>
  <si>
    <t>PR-12GU213</t>
  </si>
  <si>
    <t>PR-12GU215</t>
  </si>
  <si>
    <t>PR-12GU303</t>
  </si>
  <si>
    <t>PR-12GU404</t>
  </si>
  <si>
    <t>PR-12GU405</t>
  </si>
  <si>
    <t>EP SALVADOR PALACIOS</t>
  </si>
  <si>
    <t>FRACCIONAMIENTO VILLA UNIVERSIDAD (Alcaldia)</t>
  </si>
  <si>
    <t xml:space="preserve"> BUENAVISTA (Tamazula)</t>
  </si>
  <si>
    <t>EP JOSEFA ORTIZ DE DOMINGUEZ</t>
  </si>
  <si>
    <t>LAS PITAHAYITAS (El Burrion)</t>
  </si>
  <si>
    <t>BUENAVISTA (Tamazula)</t>
  </si>
  <si>
    <t>EP VICENTE GUERRERO</t>
  </si>
  <si>
    <t>GUASAVE ALCALDIA</t>
  </si>
  <si>
    <t>EJIDO VICENTE GUERRERO El Burrion</t>
  </si>
  <si>
    <t>EP FERNANDO MONTES DE OCA</t>
  </si>
  <si>
    <t>LA ENTRADA Benito Juarez</t>
  </si>
  <si>
    <t>EP GABRIEL LEYVA SOLANO</t>
  </si>
  <si>
    <t>SAN FERNANDO Benito Juarez</t>
  </si>
  <si>
    <t>EP EN TRAMITE</t>
  </si>
  <si>
    <t>RANCHITO DE INZUNZA (La Trinidad)</t>
  </si>
  <si>
    <t>EP VIVA MEXICO</t>
  </si>
  <si>
    <t>CASA BLANCA (La Brecha)</t>
  </si>
  <si>
    <t>EP CLUB DE LEONES N° 1</t>
  </si>
  <si>
    <t>EP CONSTITUCION</t>
  </si>
  <si>
    <t>EP NIÑOS HEROES DE CHAPULTEPEC</t>
  </si>
  <si>
    <t>EP LAZARO CARDENAS</t>
  </si>
  <si>
    <t>EL POCHOTE (San Rafael)</t>
  </si>
  <si>
    <t>EP JOSE MARIA  MORELOS</t>
  </si>
  <si>
    <t>EP MAHADMA GANDHI</t>
  </si>
  <si>
    <t>NOROTIO GATO</t>
  </si>
  <si>
    <t>EP BENITO JUAREZ</t>
  </si>
  <si>
    <t>EP PRIMERO DE MAYO</t>
  </si>
  <si>
    <t>PORTUGUEZ DE GALVEZ Leon Fonseca</t>
  </si>
  <si>
    <t>CHOIPA Bamoa</t>
  </si>
  <si>
    <t>EP ANDRES GALVEZ</t>
  </si>
  <si>
    <t>EP GRAL ANGEL FLORES</t>
  </si>
  <si>
    <t>EL ZOPILOTE Leon Fonseca</t>
  </si>
  <si>
    <t>EP INDEPENDENCIA</t>
  </si>
  <si>
    <t>RANCHITO DE ZAVALA Bamoa</t>
  </si>
  <si>
    <t>EP ADOLFO LOPEZ MATEOS</t>
  </si>
  <si>
    <t>LAS CAÑADAS N°2 Tamazula</t>
  </si>
  <si>
    <t>EP JUAN ESCUTIA</t>
  </si>
  <si>
    <t>COL. 2 DE OCTUBRE Alcaldia</t>
  </si>
  <si>
    <t>EP JULIO ANTONIO MELLA</t>
  </si>
  <si>
    <t>EL CUBILETE Tamazula</t>
  </si>
  <si>
    <t>PR-12GU117</t>
  </si>
  <si>
    <t>PR-12GU118</t>
  </si>
  <si>
    <t>PR-12GU119</t>
  </si>
  <si>
    <t>PR-12GU120</t>
  </si>
  <si>
    <t>PR-12GU121</t>
  </si>
  <si>
    <t>PR-12GU122</t>
  </si>
  <si>
    <t>PR-12GU123</t>
  </si>
  <si>
    <t>PR-12GU124</t>
  </si>
  <si>
    <t>PR-12GU125</t>
  </si>
  <si>
    <t>PR-12GU126</t>
  </si>
  <si>
    <t>PR-12GU127</t>
  </si>
  <si>
    <t>PR-12GU128</t>
  </si>
  <si>
    <t>PR-12GU129</t>
  </si>
  <si>
    <t>PR-12GU130</t>
  </si>
  <si>
    <t>PR-12GU131</t>
  </si>
  <si>
    <t>ES MELCHOS OCAMPO</t>
  </si>
  <si>
    <t>ES GRAL. ANGEL FLORES</t>
  </si>
  <si>
    <t>LA CUESTONA El Burrion</t>
  </si>
  <si>
    <t>ES ANTONIO TOLEDO CORRO</t>
  </si>
  <si>
    <t>ROBERTO BARRIOS Benito Juarez</t>
  </si>
  <si>
    <t>ES TECNICA N°56</t>
  </si>
  <si>
    <t>LAS BRISAS San Rafael</t>
  </si>
  <si>
    <t>ES 5 DE SEPTIEMBRE</t>
  </si>
  <si>
    <t>EL PROGRESO Tamazula</t>
  </si>
  <si>
    <t>ES TECNICA NO.4</t>
  </si>
  <si>
    <t>ES TELESECUANDARIA NO. 88</t>
  </si>
  <si>
    <t>ES TELESECUNDARIA FEDERALIZADA</t>
  </si>
  <si>
    <t>EL SABINO Leon Fonseca</t>
  </si>
  <si>
    <t>ES TELESECUNDARIA NO 242B</t>
  </si>
  <si>
    <t>EJ. CAMPO 38CHITO Juan Jose Rios</t>
  </si>
  <si>
    <t>ES 5 DE FEBRERO</t>
  </si>
  <si>
    <t>ES SOR JUANA INES DE LA CRUZ</t>
  </si>
  <si>
    <t>FCO. R. SERRANO San Rafael</t>
  </si>
  <si>
    <t>ES TELESECUNDARIA NO 326</t>
  </si>
  <si>
    <t>ES 15 DE SEPTIEMBRE</t>
  </si>
  <si>
    <t>ES TECNICA NO 6</t>
  </si>
  <si>
    <t>RUIZ CORTINES NO. 2</t>
  </si>
  <si>
    <t>PR-12GU132</t>
  </si>
  <si>
    <t>JN</t>
  </si>
  <si>
    <t>JN EUSTAQUIO BUELNA</t>
  </si>
  <si>
    <t>LAS JUNTITAS DE VALDEZ Nio</t>
  </si>
  <si>
    <t>JN FRANCISCO GONZALEZ BOCANEGRA</t>
  </si>
  <si>
    <t>EJIDO LAS PLAYAS La Brecha</t>
  </si>
  <si>
    <t>PR-12GU133</t>
  </si>
  <si>
    <t>PR-12GU134</t>
  </si>
  <si>
    <t>PR-12GU136</t>
  </si>
  <si>
    <t>PR-12GU137</t>
  </si>
  <si>
    <t>PR-12GU138</t>
  </si>
  <si>
    <t>PR-12GU139</t>
  </si>
  <si>
    <t>PR-12GU140</t>
  </si>
  <si>
    <t>EP GUADALUPE VICTORIA</t>
  </si>
  <si>
    <t>BOCA DEL RIO Tamazula</t>
  </si>
  <si>
    <t>COREREPE Ruiz Cortinez</t>
  </si>
  <si>
    <t>EP 20 DE NOVIEMBRE</t>
  </si>
  <si>
    <t>EL CAMPESINO Ruiz Cortinez</t>
  </si>
  <si>
    <t>EP AQUILES SERDAN</t>
  </si>
  <si>
    <t>PR-12GU141</t>
  </si>
  <si>
    <t>ES JAIME TORRES BODET</t>
  </si>
  <si>
    <t>BACHOCO Juan Jose Rios</t>
  </si>
  <si>
    <t>PR-12GU143</t>
  </si>
  <si>
    <t>PR-12GU145</t>
  </si>
  <si>
    <t>PR-12GU146</t>
  </si>
  <si>
    <t>PR-12GU500</t>
  </si>
  <si>
    <t>LOS GUAYACANES Alcaldia</t>
  </si>
  <si>
    <t>PR-12GU501</t>
  </si>
  <si>
    <t>VARIAS BUENAVISTA Tamazula</t>
  </si>
  <si>
    <t>JN GUILLERMO PRIETO</t>
  </si>
  <si>
    <t xml:space="preserve">  AL 31 DICIEMBRE 2012</t>
  </si>
  <si>
    <t>0103.- DEPOSITO O TANQUE DE AGUA</t>
  </si>
  <si>
    <t>REINTEGROS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</si>
</sst>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  <numFmt numFmtId="166" formatCode="&quot;$&quot;#,##0.00"/>
    <numFmt numFmtId="167" formatCode="[$-80A]dddd\,\ dd&quot; de &quot;mmmm&quot; de &quot;yyyy"/>
    <numFmt numFmtId="168" formatCode="_-[$€-2]* #,##0.00_-;\-[$€-2]* #,##0.00_-;_-[$€-2]* &quot;-&quot;??_-"/>
    <numFmt numFmtId="169" formatCode="#,##0.000"/>
    <numFmt numFmtId="170" formatCode="#,##0.0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&quot;$&quot;* #,##0.0_-;\-&quot;$&quot;* #,##0.0_-;_-&quot;$&quot;* &quot;-&quot;??_-;_-@_-"/>
    <numFmt numFmtId="176" formatCode="_-&quot;$&quot;* #,##0_-;\-&quot;$&quot;* #,##0_-;_-&quot;$&quot;* &quot;-&quot;??_-;_-@_-"/>
    <numFmt numFmtId="177" formatCode="#,##0.00000000000"/>
    <numFmt numFmtId="178" formatCode="#,##0.000000000000"/>
    <numFmt numFmtId="179" formatCode="#,##0.0000000000000"/>
    <numFmt numFmtId="180" formatCode="#,##0.00000000000000"/>
    <numFmt numFmtId="181" formatCode="#,##0.0000000000"/>
    <numFmt numFmtId="182" formatCode="#,##0.000000000"/>
    <numFmt numFmtId="183" formatCode="#,##0.00000000"/>
    <numFmt numFmtId="184" formatCode="#,##0.0000000"/>
    <numFmt numFmtId="185" formatCode="#,##0.000000"/>
    <numFmt numFmtId="186" formatCode="#,##0.00000"/>
    <numFmt numFmtId="187" formatCode="#,##0.0000"/>
    <numFmt numFmtId="188" formatCode="_-* #,##0.00000_-;\-* #,##0.00000_-;_-* &quot;-&quot;??_-;_-@_-"/>
    <numFmt numFmtId="189" formatCode="_-[$$-80A]* #,##0.00_-;\-[$$-80A]* #,##0.00_-;_-[$$-80A]* &quot;-&quot;??_-;_-@_-"/>
    <numFmt numFmtId="190" formatCode="[$-80A]hh:mm:ss\ AM/PM"/>
    <numFmt numFmtId="191" formatCode="_-[$$-409]* #,##0.00_ ;_-[$$-409]* \-#,##0.00\ ;_-[$$-409]* &quot;-&quot;??_ ;_-@_ 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9" fillId="0" borderId="19" xfId="0" applyFont="1" applyBorder="1" applyAlignment="1">
      <alignment/>
    </xf>
    <xf numFmtId="43" fontId="1" fillId="0" borderId="20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/>
    </xf>
    <xf numFmtId="4" fontId="3" fillId="33" borderId="22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horizontal="center"/>
    </xf>
    <xf numFmtId="43" fontId="1" fillId="0" borderId="23" xfId="0" applyNumberFormat="1" applyFont="1" applyBorder="1" applyAlignment="1">
      <alignment horizontal="right"/>
    </xf>
    <xf numFmtId="43" fontId="1" fillId="0" borderId="19" xfId="0" applyNumberFormat="1" applyFont="1" applyBorder="1" applyAlignment="1">
      <alignment/>
    </xf>
    <xf numFmtId="43" fontId="9" fillId="0" borderId="11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43" fontId="9" fillId="0" borderId="20" xfId="0" applyNumberFormat="1" applyFont="1" applyBorder="1" applyAlignment="1">
      <alignment/>
    </xf>
    <xf numFmtId="43" fontId="1" fillId="0" borderId="19" xfId="0" applyNumberFormat="1" applyFont="1" applyBorder="1" applyAlignment="1">
      <alignment horizontal="right"/>
    </xf>
    <xf numFmtId="43" fontId="0" fillId="0" borderId="19" xfId="0" applyNumberFormat="1" applyBorder="1" applyAlignment="1">
      <alignment/>
    </xf>
    <xf numFmtId="43" fontId="9" fillId="0" borderId="19" xfId="0" applyNumberFormat="1" applyFont="1" applyBorder="1" applyAlignment="1">
      <alignment horizontal="center"/>
    </xf>
    <xf numFmtId="43" fontId="9" fillId="0" borderId="11" xfId="52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1" fillId="0" borderId="11" xfId="0" applyNumberFormat="1" applyFont="1" applyBorder="1" applyAlignment="1">
      <alignment horizontal="right"/>
    </xf>
    <xf numFmtId="43" fontId="9" fillId="0" borderId="19" xfId="52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24" xfId="0" applyNumberFormat="1" applyFont="1" applyBorder="1" applyAlignment="1">
      <alignment horizontal="right"/>
    </xf>
    <xf numFmtId="43" fontId="0" fillId="0" borderId="20" xfId="0" applyNumberFormat="1" applyBorder="1" applyAlignment="1">
      <alignment/>
    </xf>
    <xf numFmtId="43" fontId="1" fillId="0" borderId="11" xfId="57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2" fontId="1" fillId="0" borderId="21" xfId="52" applyNumberFormat="1" applyFont="1" applyBorder="1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9" fillId="0" borderId="13" xfId="0" applyFont="1" applyFill="1" applyBorder="1" applyAlignment="1">
      <alignment/>
    </xf>
    <xf numFmtId="43" fontId="1" fillId="0" borderId="26" xfId="0" applyNumberFormat="1" applyFont="1" applyBorder="1" applyAlignment="1">
      <alignment/>
    </xf>
    <xf numFmtId="43" fontId="9" fillId="0" borderId="26" xfId="0" applyNumberFormat="1" applyFont="1" applyBorder="1" applyAlignment="1">
      <alignment/>
    </xf>
    <xf numFmtId="43" fontId="0" fillId="0" borderId="26" xfId="0" applyNumberFormat="1" applyBorder="1" applyAlignment="1">
      <alignment/>
    </xf>
    <xf numFmtId="43" fontId="1" fillId="0" borderId="26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43" fontId="9" fillId="0" borderId="26" xfId="52" applyNumberFormat="1" applyFont="1" applyBorder="1" applyAlignment="1">
      <alignment/>
    </xf>
    <xf numFmtId="0" fontId="9" fillId="0" borderId="19" xfId="0" applyFont="1" applyBorder="1" applyAlignment="1">
      <alignment/>
    </xf>
    <xf numFmtId="172" fontId="3" fillId="33" borderId="22" xfId="0" applyNumberFormat="1" applyFont="1" applyFill="1" applyBorder="1" applyAlignment="1">
      <alignment horizontal="center"/>
    </xf>
    <xf numFmtId="43" fontId="1" fillId="0" borderId="21" xfId="0" applyNumberFormat="1" applyFont="1" applyBorder="1" applyAlignment="1">
      <alignment/>
    </xf>
    <xf numFmtId="0" fontId="1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2" fontId="0" fillId="33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3" fillId="33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4" xfId="0" applyFont="1" applyBorder="1" applyAlignment="1">
      <alignment/>
    </xf>
    <xf numFmtId="43" fontId="9" fillId="0" borderId="37" xfId="0" applyNumberFormat="1" applyFont="1" applyBorder="1" applyAlignment="1">
      <alignment/>
    </xf>
    <xf numFmtId="43" fontId="9" fillId="0" borderId="35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33" borderId="28" xfId="0" applyNumberFormat="1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3" xfId="0" applyBorder="1" applyAlignment="1">
      <alignment/>
    </xf>
    <xf numFmtId="0" fontId="1" fillId="0" borderId="36" xfId="0" applyFont="1" applyBorder="1" applyAlignment="1">
      <alignment/>
    </xf>
    <xf numFmtId="43" fontId="1" fillId="0" borderId="35" xfId="0" applyNumberFormat="1" applyFont="1" applyBorder="1" applyAlignment="1">
      <alignment/>
    </xf>
    <xf numFmtId="172" fontId="0" fillId="33" borderId="38" xfId="0" applyNumberFormat="1" applyFill="1" applyBorder="1" applyAlignment="1">
      <alignment/>
    </xf>
    <xf numFmtId="0" fontId="9" fillId="0" borderId="39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9" fillId="0" borderId="39" xfId="0" applyFont="1" applyBorder="1" applyAlignment="1">
      <alignment/>
    </xf>
    <xf numFmtId="0" fontId="2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14" xfId="0" applyFont="1" applyBorder="1" applyAlignment="1">
      <alignment/>
    </xf>
    <xf numFmtId="43" fontId="9" fillId="0" borderId="44" xfId="0" applyNumberFormat="1" applyFont="1" applyBorder="1" applyAlignment="1">
      <alignment/>
    </xf>
    <xf numFmtId="0" fontId="5" fillId="33" borderId="30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4" fontId="3" fillId="33" borderId="46" xfId="0" applyNumberFormat="1" applyFont="1" applyFill="1" applyBorder="1" applyAlignment="1">
      <alignment horizontal="center"/>
    </xf>
    <xf numFmtId="0" fontId="0" fillId="0" borderId="0" xfId="55" applyFont="1">
      <alignment/>
      <protection/>
    </xf>
    <xf numFmtId="0" fontId="5" fillId="0" borderId="16" xfId="55" applyFont="1" applyBorder="1" applyAlignment="1">
      <alignment horizontal="center"/>
      <protection/>
    </xf>
    <xf numFmtId="0" fontId="0" fillId="0" borderId="10" xfId="55" applyFont="1" applyBorder="1">
      <alignment/>
      <protection/>
    </xf>
    <xf numFmtId="0" fontId="5" fillId="0" borderId="47" xfId="55" applyFont="1" applyBorder="1" applyAlignment="1">
      <alignment horizontal="center"/>
      <protection/>
    </xf>
    <xf numFmtId="0" fontId="5" fillId="0" borderId="13" xfId="55" applyFont="1" applyBorder="1">
      <alignment/>
      <protection/>
    </xf>
    <xf numFmtId="0" fontId="5" fillId="0" borderId="24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5" xfId="55" applyFont="1" applyBorder="1" applyAlignment="1">
      <alignment horizontal="center"/>
      <protection/>
    </xf>
    <xf numFmtId="0" fontId="5" fillId="0" borderId="48" xfId="55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4" fontId="0" fillId="0" borderId="11" xfId="55" applyNumberFormat="1" applyFont="1" applyBorder="1">
      <alignment/>
      <protection/>
    </xf>
    <xf numFmtId="4" fontId="0" fillId="0" borderId="12" xfId="55" applyNumberFormat="1" applyFont="1" applyBorder="1">
      <alignment/>
      <protection/>
    </xf>
    <xf numFmtId="4" fontId="0" fillId="0" borderId="13" xfId="55" applyNumberFormat="1" applyFont="1" applyBorder="1">
      <alignment/>
      <protection/>
    </xf>
    <xf numFmtId="4" fontId="0" fillId="0" borderId="20" xfId="55" applyNumberFormat="1" applyFont="1" applyBorder="1">
      <alignment/>
      <protection/>
    </xf>
    <xf numFmtId="0" fontId="0" fillId="0" borderId="20" xfId="55" applyFont="1" applyBorder="1">
      <alignment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4" fontId="5" fillId="0" borderId="13" xfId="55" applyNumberFormat="1" applyFont="1" applyBorder="1" applyAlignment="1">
      <alignment/>
      <protection/>
    </xf>
    <xf numFmtId="4" fontId="0" fillId="0" borderId="13" xfId="55" applyNumberFormat="1" applyFont="1" applyBorder="1" applyAlignment="1">
      <alignment/>
      <protection/>
    </xf>
    <xf numFmtId="49" fontId="0" fillId="0" borderId="13" xfId="55" applyNumberFormat="1" applyFont="1" applyBorder="1" applyAlignment="1">
      <alignment/>
      <protection/>
    </xf>
    <xf numFmtId="0" fontId="0" fillId="0" borderId="13" xfId="55" applyFont="1" applyFill="1" applyBorder="1">
      <alignment/>
      <protection/>
    </xf>
    <xf numFmtId="4" fontId="5" fillId="0" borderId="13" xfId="55" applyNumberFormat="1" applyFont="1" applyBorder="1">
      <alignment/>
      <protection/>
    </xf>
    <xf numFmtId="49" fontId="5" fillId="0" borderId="13" xfId="55" applyNumberFormat="1" applyFont="1" applyBorder="1" applyAlignment="1">
      <alignment/>
      <protection/>
    </xf>
    <xf numFmtId="0" fontId="0" fillId="0" borderId="49" xfId="55" applyFont="1" applyBorder="1">
      <alignment/>
      <protection/>
    </xf>
    <xf numFmtId="0" fontId="0" fillId="0" borderId="50" xfId="55" applyFont="1" applyBorder="1">
      <alignment/>
      <protection/>
    </xf>
    <xf numFmtId="0" fontId="0" fillId="0" borderId="51" xfId="55" applyFont="1" applyBorder="1">
      <alignment/>
      <protection/>
    </xf>
    <xf numFmtId="0" fontId="5" fillId="0" borderId="0" xfId="55" applyFont="1">
      <alignment/>
      <protection/>
    </xf>
    <xf numFmtId="4" fontId="5" fillId="0" borderId="47" xfId="55" applyNumberFormat="1" applyFont="1" applyBorder="1">
      <alignment/>
      <protection/>
    </xf>
    <xf numFmtId="0" fontId="10" fillId="0" borderId="0" xfId="55" applyFont="1">
      <alignment/>
      <protection/>
    </xf>
    <xf numFmtId="4" fontId="10" fillId="0" borderId="0" xfId="55" applyNumberFormat="1" applyFont="1">
      <alignment/>
      <protection/>
    </xf>
    <xf numFmtId="0" fontId="11" fillId="0" borderId="0" xfId="55" applyFont="1">
      <alignment/>
      <protection/>
    </xf>
    <xf numFmtId="4" fontId="11" fillId="0" borderId="0" xfId="55" applyNumberFormat="1" applyFont="1">
      <alignment/>
      <protection/>
    </xf>
    <xf numFmtId="0" fontId="1" fillId="0" borderId="0" xfId="55" applyFont="1">
      <alignment/>
      <protection/>
    </xf>
    <xf numFmtId="0" fontId="2" fillId="0" borderId="0" xfId="55" applyFont="1">
      <alignment/>
      <protection/>
    </xf>
    <xf numFmtId="4" fontId="3" fillId="0" borderId="0" xfId="55" applyNumberFormat="1" applyFont="1">
      <alignment/>
      <protection/>
    </xf>
    <xf numFmtId="0" fontId="0" fillId="0" borderId="16" xfId="55" applyFont="1" applyBorder="1">
      <alignment/>
      <protection/>
    </xf>
    <xf numFmtId="43" fontId="0" fillId="0" borderId="52" xfId="55" applyNumberFormat="1" applyFont="1" applyBorder="1">
      <alignment/>
      <protection/>
    </xf>
    <xf numFmtId="43" fontId="1" fillId="0" borderId="21" xfId="52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21" xfId="0" applyNumberFormat="1" applyFont="1" applyBorder="1" applyAlignment="1">
      <alignment/>
    </xf>
    <xf numFmtId="43" fontId="9" fillId="0" borderId="21" xfId="52" applyNumberFormat="1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/>
    </xf>
    <xf numFmtId="0" fontId="1" fillId="0" borderId="53" xfId="0" applyFont="1" applyBorder="1" applyAlignment="1">
      <alignment/>
    </xf>
    <xf numFmtId="0" fontId="9" fillId="0" borderId="26" xfId="0" applyFont="1" applyBorder="1" applyAlignment="1">
      <alignment/>
    </xf>
    <xf numFmtId="43" fontId="1" fillId="0" borderId="21" xfId="0" applyNumberFormat="1" applyFont="1" applyBorder="1" applyAlignment="1">
      <alignment horizontal="right"/>
    </xf>
    <xf numFmtId="43" fontId="9" fillId="0" borderId="11" xfId="0" applyNumberFormat="1" applyFont="1" applyBorder="1" applyAlignment="1">
      <alignment horizontal="right"/>
    </xf>
    <xf numFmtId="2" fontId="1" fillId="0" borderId="21" xfId="49" applyNumberFormat="1" applyFont="1" applyBorder="1" applyAlignment="1">
      <alignment/>
    </xf>
    <xf numFmtId="2" fontId="9" fillId="0" borderId="21" xfId="52" applyNumberFormat="1" applyFont="1" applyBorder="1" applyAlignment="1">
      <alignment/>
    </xf>
    <xf numFmtId="0" fontId="1" fillId="0" borderId="54" xfId="0" applyFont="1" applyBorder="1" applyAlignment="1">
      <alignment/>
    </xf>
    <xf numFmtId="43" fontId="1" fillId="0" borderId="54" xfId="0" applyNumberFormat="1" applyFont="1" applyBorder="1" applyAlignment="1">
      <alignment/>
    </xf>
    <xf numFmtId="0" fontId="1" fillId="0" borderId="55" xfId="0" applyFont="1" applyFill="1" applyBorder="1" applyAlignment="1">
      <alignment horizontal="center"/>
    </xf>
    <xf numFmtId="43" fontId="1" fillId="0" borderId="53" xfId="0" applyNumberFormat="1" applyFont="1" applyBorder="1" applyAlignment="1">
      <alignment/>
    </xf>
    <xf numFmtId="43" fontId="9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0" xfId="52" applyNumberFormat="1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 horizontal="right"/>
    </xf>
    <xf numFmtId="166" fontId="1" fillId="0" borderId="21" xfId="52" applyNumberFormat="1" applyFont="1" applyBorder="1" applyAlignment="1">
      <alignment/>
    </xf>
    <xf numFmtId="2" fontId="1" fillId="0" borderId="21" xfId="52" applyNumberFormat="1" applyFont="1" applyFill="1" applyBorder="1" applyAlignment="1">
      <alignment/>
    </xf>
    <xf numFmtId="43" fontId="1" fillId="0" borderId="26" xfId="0" applyNumberFormat="1" applyFont="1" applyBorder="1" applyAlignment="1">
      <alignment horizontal="right"/>
    </xf>
    <xf numFmtId="43" fontId="9" fillId="0" borderId="26" xfId="0" applyNumberFormat="1" applyFont="1" applyFill="1" applyBorder="1" applyAlignment="1">
      <alignment/>
    </xf>
    <xf numFmtId="43" fontId="9" fillId="0" borderId="19" xfId="0" applyNumberFormat="1" applyFont="1" applyFill="1" applyBorder="1" applyAlignment="1">
      <alignment/>
    </xf>
    <xf numFmtId="43" fontId="9" fillId="0" borderId="21" xfId="0" applyNumberFormat="1" applyFont="1" applyFill="1" applyBorder="1" applyAlignment="1">
      <alignment/>
    </xf>
    <xf numFmtId="43" fontId="9" fillId="0" borderId="5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43" fontId="0" fillId="0" borderId="21" xfId="0" applyNumberFormat="1" applyBorder="1" applyAlignment="1">
      <alignment/>
    </xf>
    <xf numFmtId="43" fontId="9" fillId="0" borderId="57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172" fontId="1" fillId="0" borderId="59" xfId="52" applyNumberFormat="1" applyFont="1" applyBorder="1" applyAlignment="1">
      <alignment horizontal="center"/>
    </xf>
    <xf numFmtId="172" fontId="1" fillId="0" borderId="59" xfId="52" applyNumberFormat="1" applyFont="1" applyBorder="1" applyAlignment="1">
      <alignment/>
    </xf>
    <xf numFmtId="172" fontId="9" fillId="0" borderId="59" xfId="52" applyNumberFormat="1" applyFont="1" applyBorder="1" applyAlignment="1">
      <alignment/>
    </xf>
    <xf numFmtId="172" fontId="9" fillId="0" borderId="59" xfId="52" applyNumberFormat="1" applyFont="1" applyBorder="1" applyAlignment="1">
      <alignment horizontal="center"/>
    </xf>
    <xf numFmtId="172" fontId="9" fillId="0" borderId="59" xfId="0" applyNumberFormat="1" applyFont="1" applyFill="1" applyBorder="1" applyAlignment="1">
      <alignment/>
    </xf>
    <xf numFmtId="4" fontId="1" fillId="0" borderId="59" xfId="0" applyNumberFormat="1" applyFont="1" applyBorder="1" applyAlignment="1">
      <alignment/>
    </xf>
    <xf numFmtId="172" fontId="1" fillId="0" borderId="59" xfId="0" applyNumberFormat="1" applyFont="1" applyBorder="1" applyAlignment="1">
      <alignment/>
    </xf>
    <xf numFmtId="172" fontId="9" fillId="0" borderId="59" xfId="0" applyNumberFormat="1" applyFont="1" applyBorder="1" applyAlignment="1">
      <alignment/>
    </xf>
    <xf numFmtId="43" fontId="1" fillId="0" borderId="59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1" fontId="9" fillId="0" borderId="59" xfId="0" applyNumberFormat="1" applyFont="1" applyBorder="1" applyAlignment="1">
      <alignment/>
    </xf>
    <xf numFmtId="43" fontId="0" fillId="0" borderId="59" xfId="0" applyNumberFormat="1" applyFont="1" applyBorder="1" applyAlignment="1">
      <alignment/>
    </xf>
    <xf numFmtId="172" fontId="9" fillId="0" borderId="60" xfId="0" applyNumberFormat="1" applyFont="1" applyBorder="1" applyAlignment="1">
      <alignment/>
    </xf>
    <xf numFmtId="43" fontId="9" fillId="0" borderId="26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>
      <alignment/>
    </xf>
    <xf numFmtId="43" fontId="9" fillId="0" borderId="11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3" fontId="1" fillId="0" borderId="62" xfId="0" applyNumberFormat="1" applyFont="1" applyBorder="1" applyAlignment="1">
      <alignment/>
    </xf>
    <xf numFmtId="172" fontId="1" fillId="0" borderId="62" xfId="0" applyNumberFormat="1" applyFont="1" applyBorder="1" applyAlignment="1">
      <alignment/>
    </xf>
    <xf numFmtId="172" fontId="9" fillId="0" borderId="62" xfId="0" applyNumberFormat="1" applyFont="1" applyBorder="1" applyAlignment="1">
      <alignment/>
    </xf>
    <xf numFmtId="0" fontId="0" fillId="0" borderId="62" xfId="0" applyBorder="1" applyAlignment="1">
      <alignment/>
    </xf>
    <xf numFmtId="172" fontId="9" fillId="0" borderId="63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43" fontId="1" fillId="0" borderId="61" xfId="0" applyNumberFormat="1" applyFont="1" applyBorder="1" applyAlignment="1">
      <alignment/>
    </xf>
    <xf numFmtId="43" fontId="1" fillId="0" borderId="62" xfId="0" applyNumberFormat="1" applyFont="1" applyBorder="1" applyAlignment="1">
      <alignment/>
    </xf>
    <xf numFmtId="1" fontId="1" fillId="0" borderId="62" xfId="0" applyNumberFormat="1" applyFont="1" applyBorder="1" applyAlignment="1">
      <alignment horizontal="right"/>
    </xf>
    <xf numFmtId="166" fontId="1" fillId="0" borderId="62" xfId="0" applyNumberFormat="1" applyFont="1" applyBorder="1" applyAlignment="1">
      <alignment/>
    </xf>
    <xf numFmtId="166" fontId="9" fillId="0" borderId="62" xfId="0" applyNumberFormat="1" applyFont="1" applyBorder="1" applyAlignment="1">
      <alignment/>
    </xf>
    <xf numFmtId="4" fontId="1" fillId="0" borderId="62" xfId="0" applyNumberFormat="1" applyFont="1" applyBorder="1" applyAlignment="1">
      <alignment/>
    </xf>
    <xf numFmtId="166" fontId="9" fillId="0" borderId="63" xfId="0" applyNumberFormat="1" applyFont="1" applyBorder="1" applyAlignment="1">
      <alignment/>
    </xf>
    <xf numFmtId="43" fontId="1" fillId="0" borderId="21" xfId="0" applyNumberFormat="1" applyFont="1" applyFill="1" applyBorder="1" applyAlignment="1">
      <alignment/>
    </xf>
    <xf numFmtId="43" fontId="9" fillId="0" borderId="56" xfId="52" applyNumberFormat="1" applyFont="1" applyBorder="1" applyAlignment="1">
      <alignment/>
    </xf>
    <xf numFmtId="43" fontId="9" fillId="0" borderId="44" xfId="52" applyNumberFormat="1" applyFont="1" applyBorder="1" applyAlignment="1">
      <alignment/>
    </xf>
    <xf numFmtId="43" fontId="9" fillId="0" borderId="35" xfId="52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58" xfId="0" applyBorder="1" applyAlignment="1">
      <alignment/>
    </xf>
    <xf numFmtId="43" fontId="1" fillId="0" borderId="56" xfId="0" applyNumberFormat="1" applyFont="1" applyBorder="1" applyAlignment="1">
      <alignment/>
    </xf>
    <xf numFmtId="2" fontId="9" fillId="0" borderId="19" xfId="52" applyNumberFormat="1" applyFont="1" applyBorder="1" applyAlignment="1">
      <alignment/>
    </xf>
    <xf numFmtId="43" fontId="1" fillId="0" borderId="44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43" fontId="1" fillId="0" borderId="58" xfId="0" applyNumberFormat="1" applyFont="1" applyBorder="1" applyAlignment="1">
      <alignment/>
    </xf>
    <xf numFmtId="166" fontId="9" fillId="0" borderId="59" xfId="0" applyNumberFormat="1" applyFont="1" applyBorder="1" applyAlignment="1">
      <alignment/>
    </xf>
    <xf numFmtId="43" fontId="9" fillId="0" borderId="59" xfId="52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43" fontId="1" fillId="0" borderId="60" xfId="0" applyNumberFormat="1" applyFont="1" applyBorder="1" applyAlignment="1">
      <alignment/>
    </xf>
    <xf numFmtId="43" fontId="1" fillId="0" borderId="26" xfId="0" applyNumberFormat="1" applyFont="1" applyBorder="1" applyAlignment="1">
      <alignment horizontal="center"/>
    </xf>
    <xf numFmtId="43" fontId="9" fillId="0" borderId="26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9" fillId="0" borderId="21" xfId="0" applyNumberFormat="1" applyFont="1" applyBorder="1" applyAlignment="1">
      <alignment horizontal="right"/>
    </xf>
    <xf numFmtId="43" fontId="1" fillId="0" borderId="19" xfId="0" applyNumberFormat="1" applyFont="1" applyFill="1" applyBorder="1" applyAlignment="1">
      <alignment/>
    </xf>
    <xf numFmtId="43" fontId="1" fillId="0" borderId="19" xfId="0" applyNumberFormat="1" applyFont="1" applyBorder="1" applyAlignment="1">
      <alignment/>
    </xf>
    <xf numFmtId="2" fontId="9" fillId="0" borderId="19" xfId="0" applyNumberFormat="1" applyFont="1" applyBorder="1" applyAlignment="1">
      <alignment horizontal="right"/>
    </xf>
    <xf numFmtId="43" fontId="1" fillId="0" borderId="64" xfId="0" applyNumberFormat="1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2" fontId="1" fillId="0" borderId="21" xfId="0" applyNumberFormat="1" applyFont="1" applyFill="1" applyBorder="1" applyAlignment="1">
      <alignment/>
    </xf>
    <xf numFmtId="2" fontId="1" fillId="0" borderId="65" xfId="0" applyNumberFormat="1" applyFont="1" applyBorder="1" applyAlignment="1">
      <alignment/>
    </xf>
    <xf numFmtId="43" fontId="1" fillId="0" borderId="59" xfId="0" applyNumberFormat="1" applyFont="1" applyFill="1" applyBorder="1" applyAlignment="1">
      <alignment/>
    </xf>
    <xf numFmtId="43" fontId="1" fillId="0" borderId="66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43" fontId="3" fillId="33" borderId="67" xfId="0" applyNumberFormat="1" applyFont="1" applyFill="1" applyBorder="1" applyAlignment="1">
      <alignment horizontal="center" vertical="center"/>
    </xf>
    <xf numFmtId="43" fontId="3" fillId="33" borderId="68" xfId="0" applyNumberFormat="1" applyFont="1" applyFill="1" applyBorder="1" applyAlignment="1">
      <alignment horizontal="center" vertical="center"/>
    </xf>
    <xf numFmtId="43" fontId="3" fillId="33" borderId="6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43" fontId="3" fillId="0" borderId="0" xfId="0" applyNumberFormat="1" applyFont="1" applyAlignment="1">
      <alignment horizontal="center"/>
    </xf>
    <xf numFmtId="0" fontId="2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70" xfId="55" applyFont="1" applyBorder="1" applyAlignment="1">
      <alignment horizontal="center"/>
      <protection/>
    </xf>
    <xf numFmtId="0" fontId="5" fillId="0" borderId="71" xfId="55" applyFont="1" applyBorder="1" applyAlignment="1">
      <alignment horizontal="center"/>
      <protection/>
    </xf>
    <xf numFmtId="0" fontId="5" fillId="0" borderId="72" xfId="55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IS_08_DICIEMBRE_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MES NOV 2009"/>
      <sheetName val="FAIS (reunion)"/>
      <sheetName val="Hoja1"/>
    </sheetNames>
    <sheetDataSet>
      <sheetData sheetId="1">
        <row r="119">
          <cell r="J119">
            <v>0</v>
          </cell>
          <cell r="K119">
            <v>0</v>
          </cell>
        </row>
        <row r="183">
          <cell r="J183">
            <v>0</v>
          </cell>
          <cell r="K183">
            <v>0</v>
          </cell>
        </row>
        <row r="245">
          <cell r="J245">
            <v>0</v>
          </cell>
          <cell r="K245">
            <v>0</v>
          </cell>
        </row>
        <row r="500">
          <cell r="J500">
            <v>0</v>
          </cell>
          <cell r="K500">
            <v>0</v>
          </cell>
        </row>
        <row r="951">
          <cell r="J951">
            <v>0</v>
          </cell>
          <cell r="K951">
            <v>0</v>
          </cell>
        </row>
        <row r="1014">
          <cell r="J1014">
            <v>0</v>
          </cell>
          <cell r="K1014">
            <v>0</v>
          </cell>
        </row>
        <row r="1078">
          <cell r="J1078">
            <v>0</v>
          </cell>
          <cell r="K1078">
            <v>0</v>
          </cell>
        </row>
        <row r="1140">
          <cell r="J1140">
            <v>0</v>
          </cell>
          <cell r="K1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zoomScalePageLayoutView="0" workbookViewId="0" topLeftCell="A123">
      <selection activeCell="A266" sqref="A266"/>
    </sheetView>
  </sheetViews>
  <sheetFormatPr defaultColWidth="11.421875" defaultRowHeight="12.75"/>
  <cols>
    <col min="1" max="1" width="10.00390625" style="0" customWidth="1"/>
    <col min="2" max="2" width="39.7109375" style="0" customWidth="1"/>
    <col min="3" max="3" width="32.00390625" style="0" customWidth="1"/>
    <col min="4" max="4" width="7.140625" style="0" customWidth="1"/>
    <col min="5" max="5" width="32.00390625" style="86" customWidth="1"/>
    <col min="6" max="7" width="15.28125" style="86" customWidth="1"/>
    <col min="8" max="8" width="16.28125" style="86" customWidth="1"/>
    <col min="9" max="9" width="15.57421875" style="86" bestFit="1" customWidth="1"/>
    <col min="10" max="10" width="18.00390625" style="92" customWidth="1"/>
    <col min="11" max="11" width="10.28125" style="0" customWidth="1"/>
  </cols>
  <sheetData>
    <row r="1" spans="1:11" s="19" customFormat="1" ht="20.25">
      <c r="A1" s="290" t="s">
        <v>55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2" s="19" customFormat="1" ht="20.25">
      <c r="A2" s="290" t="s">
        <v>59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"/>
    </row>
    <row r="3" spans="1:11" s="19" customFormat="1" ht="20.25">
      <c r="A3" s="290" t="s">
        <v>54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s="19" customFormat="1" ht="21" thickBot="1">
      <c r="A4" s="291" t="s">
        <v>430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s="115" customFormat="1" ht="16.5" thickBot="1">
      <c r="A5" s="111"/>
      <c r="B5" s="112"/>
      <c r="C5" s="112"/>
      <c r="D5" s="113" t="s">
        <v>81</v>
      </c>
      <c r="E5" s="292" t="s">
        <v>58</v>
      </c>
      <c r="F5" s="293"/>
      <c r="G5" s="293"/>
      <c r="H5" s="293"/>
      <c r="I5" s="294"/>
      <c r="J5" s="114"/>
      <c r="K5" s="151" t="s">
        <v>85</v>
      </c>
    </row>
    <row r="6" spans="1:11" s="22" customFormat="1" ht="16.5" thickBot="1" thickTop="1">
      <c r="A6" s="116" t="s">
        <v>0</v>
      </c>
      <c r="B6" s="9" t="s">
        <v>1</v>
      </c>
      <c r="C6" s="9" t="s">
        <v>2</v>
      </c>
      <c r="D6" s="9" t="s">
        <v>82</v>
      </c>
      <c r="E6" s="71" t="s">
        <v>3</v>
      </c>
      <c r="F6" s="71" t="s">
        <v>4</v>
      </c>
      <c r="G6" s="71" t="s">
        <v>432</v>
      </c>
      <c r="H6" s="71" t="s">
        <v>53</v>
      </c>
      <c r="I6" s="71" t="s">
        <v>5</v>
      </c>
      <c r="J6" s="93" t="s">
        <v>57</v>
      </c>
      <c r="K6" s="10" t="s">
        <v>84</v>
      </c>
    </row>
    <row r="7" spans="1:11" s="37" customFormat="1" ht="12" thickTop="1">
      <c r="A7" s="141" t="s">
        <v>6</v>
      </c>
      <c r="B7" s="30"/>
      <c r="C7" s="31"/>
      <c r="D7" s="32"/>
      <c r="E7" s="87"/>
      <c r="F7" s="72"/>
      <c r="G7" s="72"/>
      <c r="H7" s="72"/>
      <c r="I7" s="72"/>
      <c r="J7" s="94"/>
      <c r="K7" s="227"/>
    </row>
    <row r="8" spans="1:11" s="37" customFormat="1" ht="11.25">
      <c r="A8" s="142"/>
      <c r="B8" s="33" t="s">
        <v>8</v>
      </c>
      <c r="C8" s="27"/>
      <c r="D8" s="34"/>
      <c r="E8" s="62"/>
      <c r="F8" s="63"/>
      <c r="G8" s="63"/>
      <c r="H8" s="63"/>
      <c r="I8" s="82"/>
      <c r="J8" s="95"/>
      <c r="K8" s="228"/>
    </row>
    <row r="9" spans="1:11" s="37" customFormat="1" ht="11.25">
      <c r="A9" s="143"/>
      <c r="B9" s="38" t="s">
        <v>9</v>
      </c>
      <c r="C9" s="39"/>
      <c r="E9" s="62"/>
      <c r="F9" s="63"/>
      <c r="G9" s="63"/>
      <c r="H9" s="63"/>
      <c r="I9" s="82"/>
      <c r="J9" s="95"/>
      <c r="K9" s="228"/>
    </row>
    <row r="10" spans="1:11" s="37" customFormat="1" ht="11.25">
      <c r="A10" s="144" t="s">
        <v>148</v>
      </c>
      <c r="B10" s="40" t="s">
        <v>146</v>
      </c>
      <c r="C10" s="41" t="s">
        <v>132</v>
      </c>
      <c r="D10" s="44">
        <v>1</v>
      </c>
      <c r="E10" s="100">
        <v>869631.3</v>
      </c>
      <c r="F10" s="63">
        <v>869631.3</v>
      </c>
      <c r="G10" s="211">
        <v>0</v>
      </c>
      <c r="H10" s="63"/>
      <c r="I10" s="63">
        <v>869631.3</v>
      </c>
      <c r="J10" s="91">
        <f>SUM(F10-I10)</f>
        <v>0</v>
      </c>
      <c r="K10" s="229">
        <v>304</v>
      </c>
    </row>
    <row r="11" spans="1:11" s="37" customFormat="1" ht="11.25">
      <c r="A11" s="144" t="s">
        <v>147</v>
      </c>
      <c r="B11" s="40" t="s">
        <v>158</v>
      </c>
      <c r="C11" s="41" t="s">
        <v>22</v>
      </c>
      <c r="D11" s="44">
        <v>1</v>
      </c>
      <c r="E11" s="219">
        <v>77365.14</v>
      </c>
      <c r="F11" s="82">
        <v>77365.14</v>
      </c>
      <c r="G11" s="211">
        <v>0</v>
      </c>
      <c r="H11" s="63"/>
      <c r="I11" s="63">
        <v>77365.14</v>
      </c>
      <c r="J11" s="91">
        <f>SUM(F11-I11)</f>
        <v>0</v>
      </c>
      <c r="K11" s="229">
        <v>50</v>
      </c>
    </row>
    <row r="12" spans="1:11" s="37" customFormat="1" ht="11.25">
      <c r="A12" s="144" t="s">
        <v>149</v>
      </c>
      <c r="B12" s="40" t="s">
        <v>146</v>
      </c>
      <c r="C12" s="41" t="s">
        <v>150</v>
      </c>
      <c r="D12" s="44">
        <v>1</v>
      </c>
      <c r="E12" s="219">
        <v>918874.01</v>
      </c>
      <c r="F12" s="82">
        <v>918874.01</v>
      </c>
      <c r="G12" s="211">
        <v>0</v>
      </c>
      <c r="H12" s="63"/>
      <c r="I12" s="63">
        <v>918874.01</v>
      </c>
      <c r="J12" s="91">
        <f>SUM(F12-I12)</f>
        <v>0</v>
      </c>
      <c r="K12" s="229">
        <v>80</v>
      </c>
    </row>
    <row r="13" spans="1:11" s="37" customFormat="1" ht="11.25">
      <c r="A13" s="144" t="s">
        <v>151</v>
      </c>
      <c r="B13" s="40" t="s">
        <v>152</v>
      </c>
      <c r="C13" s="41" t="s">
        <v>153</v>
      </c>
      <c r="D13" s="44">
        <v>1</v>
      </c>
      <c r="E13" s="100">
        <v>1297922.61</v>
      </c>
      <c r="F13" s="63">
        <v>1297922.61</v>
      </c>
      <c r="G13" s="212">
        <v>0</v>
      </c>
      <c r="H13" s="63"/>
      <c r="I13" s="63">
        <v>1297922.61</v>
      </c>
      <c r="J13" s="91">
        <f>SUM(F13-I13)</f>
        <v>0</v>
      </c>
      <c r="K13" s="229">
        <v>300</v>
      </c>
    </row>
    <row r="14" spans="1:11" s="37" customFormat="1" ht="11.25">
      <c r="A14" s="144"/>
      <c r="B14" s="43"/>
      <c r="C14" s="39"/>
      <c r="D14" s="44"/>
      <c r="E14" s="100"/>
      <c r="F14" s="63"/>
      <c r="G14" s="63"/>
      <c r="H14" s="63"/>
      <c r="I14" s="63"/>
      <c r="J14" s="91"/>
      <c r="K14" s="230"/>
    </row>
    <row r="15" spans="1:11" s="37" customFormat="1" ht="11.25">
      <c r="A15" s="144"/>
      <c r="B15" s="43"/>
      <c r="C15" s="39"/>
      <c r="D15" s="110"/>
      <c r="E15" s="100"/>
      <c r="F15" s="63"/>
      <c r="G15" s="63"/>
      <c r="H15" s="63"/>
      <c r="I15" s="70"/>
      <c r="J15" s="91"/>
      <c r="K15" s="230"/>
    </row>
    <row r="16" spans="1:11" s="37" customFormat="1" ht="11.25">
      <c r="A16" s="144"/>
      <c r="B16" s="43"/>
      <c r="C16" s="27" t="s">
        <v>125</v>
      </c>
      <c r="D16" s="44"/>
      <c r="E16" s="101">
        <f>SUM(E10:E15)</f>
        <v>3163793.0600000005</v>
      </c>
      <c r="F16" s="193">
        <f>SUM(F10:F15)</f>
        <v>3163793.0600000005</v>
      </c>
      <c r="G16" s="213">
        <f>SUM(G10:G15)</f>
        <v>0</v>
      </c>
      <c r="H16" s="109"/>
      <c r="I16" s="74">
        <f>SUM(I10:I15)</f>
        <v>3163793.0600000005</v>
      </c>
      <c r="J16" s="202">
        <f>SUM(F16-I16)</f>
        <v>0</v>
      </c>
      <c r="K16" s="231"/>
    </row>
    <row r="17" spans="1:11" s="37" customFormat="1" ht="11.25">
      <c r="A17" s="144"/>
      <c r="B17" s="99" t="s">
        <v>89</v>
      </c>
      <c r="C17" s="39"/>
      <c r="D17" s="44"/>
      <c r="E17" s="100"/>
      <c r="F17" s="109"/>
      <c r="G17" s="63"/>
      <c r="H17" s="63"/>
      <c r="I17" s="63"/>
      <c r="J17" s="91"/>
      <c r="K17" s="230"/>
    </row>
    <row r="18" spans="1:11" s="37" customFormat="1" ht="11.25">
      <c r="A18" s="144" t="s">
        <v>154</v>
      </c>
      <c r="B18" s="43" t="s">
        <v>155</v>
      </c>
      <c r="C18" s="39" t="s">
        <v>156</v>
      </c>
      <c r="D18" s="44">
        <v>1</v>
      </c>
      <c r="E18" s="100">
        <v>2574732.02</v>
      </c>
      <c r="F18" s="109">
        <v>2574732.02</v>
      </c>
      <c r="G18" s="212">
        <v>0</v>
      </c>
      <c r="H18" s="63"/>
      <c r="I18" s="70">
        <v>2574732.02</v>
      </c>
      <c r="J18" s="91">
        <f aca="true" t="shared" si="0" ref="J18:J23">SUM(F18-I18)</f>
        <v>0</v>
      </c>
      <c r="K18" s="230">
        <v>500</v>
      </c>
    </row>
    <row r="19" spans="1:11" s="37" customFormat="1" ht="11.25">
      <c r="A19" s="144" t="s">
        <v>157</v>
      </c>
      <c r="B19" s="43" t="s">
        <v>159</v>
      </c>
      <c r="C19" s="39" t="s">
        <v>160</v>
      </c>
      <c r="D19" s="44">
        <v>1</v>
      </c>
      <c r="E19" s="100">
        <v>1721245.36</v>
      </c>
      <c r="F19" s="109">
        <v>1721245.36</v>
      </c>
      <c r="G19" s="212">
        <v>0</v>
      </c>
      <c r="H19" s="63"/>
      <c r="I19" s="63">
        <v>1721245.36</v>
      </c>
      <c r="J19" s="91">
        <f t="shared" si="0"/>
        <v>0</v>
      </c>
      <c r="K19" s="230">
        <v>400</v>
      </c>
    </row>
    <row r="20" spans="1:11" s="37" customFormat="1" ht="11.25">
      <c r="A20" s="144" t="s">
        <v>161</v>
      </c>
      <c r="B20" s="43" t="s">
        <v>162</v>
      </c>
      <c r="C20" s="39" t="s">
        <v>22</v>
      </c>
      <c r="D20" s="44">
        <v>1</v>
      </c>
      <c r="E20" s="100">
        <v>52066.7</v>
      </c>
      <c r="F20" s="109">
        <v>52066.7</v>
      </c>
      <c r="G20" s="212">
        <v>0</v>
      </c>
      <c r="H20" s="63"/>
      <c r="I20" s="63">
        <v>52066.7</v>
      </c>
      <c r="J20" s="91">
        <f t="shared" si="0"/>
        <v>0</v>
      </c>
      <c r="K20" s="230">
        <v>20</v>
      </c>
    </row>
    <row r="21" spans="1:11" s="37" customFormat="1" ht="11.25">
      <c r="A21" s="144" t="s">
        <v>163</v>
      </c>
      <c r="B21" s="43" t="s">
        <v>164</v>
      </c>
      <c r="C21" s="39" t="s">
        <v>22</v>
      </c>
      <c r="D21" s="44">
        <v>1</v>
      </c>
      <c r="E21" s="100">
        <v>295341.28</v>
      </c>
      <c r="F21" s="109">
        <v>295341.28</v>
      </c>
      <c r="G21" s="212">
        <v>0</v>
      </c>
      <c r="H21" s="63"/>
      <c r="I21" s="63">
        <v>295341.28</v>
      </c>
      <c r="J21" s="201">
        <f t="shared" si="0"/>
        <v>0</v>
      </c>
      <c r="K21" s="230">
        <v>40</v>
      </c>
    </row>
    <row r="22" spans="1:11" s="37" customFormat="1" ht="11.25">
      <c r="A22" s="144" t="s">
        <v>165</v>
      </c>
      <c r="B22" s="43" t="s">
        <v>166</v>
      </c>
      <c r="C22" s="39" t="s">
        <v>22</v>
      </c>
      <c r="D22" s="44">
        <v>1</v>
      </c>
      <c r="E22" s="100">
        <v>59746.73</v>
      </c>
      <c r="F22" s="109">
        <v>59746.73</v>
      </c>
      <c r="G22" s="212">
        <v>0</v>
      </c>
      <c r="H22" s="63"/>
      <c r="I22" s="63">
        <v>59746.73</v>
      </c>
      <c r="J22" s="91">
        <f t="shared" si="0"/>
        <v>0</v>
      </c>
      <c r="K22" s="230">
        <v>20</v>
      </c>
    </row>
    <row r="23" spans="1:11" s="37" customFormat="1" ht="11.25">
      <c r="A23" s="144" t="s">
        <v>167</v>
      </c>
      <c r="B23" s="43" t="s">
        <v>168</v>
      </c>
      <c r="C23" s="39" t="s">
        <v>22</v>
      </c>
      <c r="D23" s="44">
        <v>1</v>
      </c>
      <c r="E23" s="100">
        <v>39681.78</v>
      </c>
      <c r="F23" s="109">
        <v>39681.78</v>
      </c>
      <c r="G23" s="212">
        <v>0</v>
      </c>
      <c r="H23" s="63"/>
      <c r="I23" s="63">
        <v>39681.78</v>
      </c>
      <c r="J23" s="91">
        <f t="shared" si="0"/>
        <v>0</v>
      </c>
      <c r="K23" s="230">
        <v>20</v>
      </c>
    </row>
    <row r="24" spans="1:11" s="37" customFormat="1" ht="11.25">
      <c r="A24" s="144"/>
      <c r="B24" s="43"/>
      <c r="C24" s="39"/>
      <c r="D24" s="44"/>
      <c r="E24" s="101"/>
      <c r="F24" s="193"/>
      <c r="G24" s="213">
        <f>SUM(G18:G23)</f>
        <v>0</v>
      </c>
      <c r="H24" s="63"/>
      <c r="I24" s="74"/>
      <c r="J24" s="91"/>
      <c r="K24" s="230"/>
    </row>
    <row r="25" spans="1:11" s="37" customFormat="1" ht="11.25">
      <c r="A25" s="144"/>
      <c r="B25" s="43"/>
      <c r="C25" s="39"/>
      <c r="D25" s="44"/>
      <c r="E25" s="62"/>
      <c r="F25" s="109"/>
      <c r="G25" s="74"/>
      <c r="H25" s="63"/>
      <c r="I25" s="63"/>
      <c r="J25" s="91"/>
      <c r="K25" s="229"/>
    </row>
    <row r="26" spans="1:11" s="37" customFormat="1" ht="11.25">
      <c r="A26" s="144"/>
      <c r="B26" s="43"/>
      <c r="C26" s="27" t="s">
        <v>86</v>
      </c>
      <c r="D26" s="44"/>
      <c r="E26" s="101">
        <f>SUM(E18:E25)</f>
        <v>4742813.870000001</v>
      </c>
      <c r="F26" s="74">
        <f>SUM(F18:F25)</f>
        <v>4742813.870000001</v>
      </c>
      <c r="G26" s="214">
        <f>SUM(G24)</f>
        <v>0</v>
      </c>
      <c r="H26" s="109"/>
      <c r="I26" s="207">
        <f>SUM(I18:I25)</f>
        <v>4742813.870000001</v>
      </c>
      <c r="J26" s="202">
        <f>SUM(F26-I26)</f>
        <v>0</v>
      </c>
      <c r="K26" s="232"/>
    </row>
    <row r="27" spans="1:11" s="37" customFormat="1" ht="11.25">
      <c r="A27" s="144"/>
      <c r="B27" s="43"/>
      <c r="C27" s="27"/>
      <c r="D27" s="44"/>
      <c r="E27" s="101"/>
      <c r="F27" s="74"/>
      <c r="G27" s="75"/>
      <c r="H27" s="109"/>
      <c r="I27" s="74"/>
      <c r="J27" s="192"/>
      <c r="K27" s="232"/>
    </row>
    <row r="28" spans="1:11" s="37" customFormat="1" ht="11.25">
      <c r="A28" s="144"/>
      <c r="B28" s="99" t="s">
        <v>431</v>
      </c>
      <c r="C28" s="27"/>
      <c r="D28" s="44"/>
      <c r="E28" s="101"/>
      <c r="F28" s="74"/>
      <c r="G28" s="75"/>
      <c r="H28" s="109"/>
      <c r="I28" s="74"/>
      <c r="J28" s="192"/>
      <c r="K28" s="232"/>
    </row>
    <row r="29" spans="1:11" s="37" customFormat="1" ht="11.25">
      <c r="A29" s="144"/>
      <c r="B29" s="99" t="s">
        <v>126</v>
      </c>
      <c r="C29" s="27"/>
      <c r="D29" s="44"/>
      <c r="E29" s="101"/>
      <c r="F29" s="74"/>
      <c r="G29" s="75"/>
      <c r="H29" s="109"/>
      <c r="I29" s="74"/>
      <c r="J29" s="192"/>
      <c r="K29" s="232"/>
    </row>
    <row r="30" spans="1:11" s="37" customFormat="1" ht="11.25">
      <c r="A30" s="144" t="s">
        <v>169</v>
      </c>
      <c r="B30" s="43" t="s">
        <v>127</v>
      </c>
      <c r="C30" s="39" t="s">
        <v>170</v>
      </c>
      <c r="D30" s="44">
        <v>1</v>
      </c>
      <c r="E30" s="100">
        <f>SUM(F30+G30)</f>
        <v>1129576.89</v>
      </c>
      <c r="F30" s="63">
        <v>411755.16</v>
      </c>
      <c r="G30" s="73">
        <v>717821.73</v>
      </c>
      <c r="H30" s="109"/>
      <c r="I30" s="63">
        <v>1129576.89</v>
      </c>
      <c r="J30" s="91">
        <f>SUM(E30-I30)</f>
        <v>0</v>
      </c>
      <c r="K30" s="229">
        <v>500</v>
      </c>
    </row>
    <row r="31" spans="1:11" s="37" customFormat="1" ht="11.25">
      <c r="A31" s="144" t="s">
        <v>171</v>
      </c>
      <c r="B31" s="43" t="s">
        <v>127</v>
      </c>
      <c r="C31" s="39" t="s">
        <v>172</v>
      </c>
      <c r="D31" s="44">
        <v>1</v>
      </c>
      <c r="E31" s="100">
        <v>1348070.43</v>
      </c>
      <c r="F31" s="63">
        <v>1348070.43</v>
      </c>
      <c r="G31" s="215">
        <v>0</v>
      </c>
      <c r="H31" s="193"/>
      <c r="I31" s="63">
        <v>1348070.43</v>
      </c>
      <c r="J31" s="91">
        <f>SUM(F31-I31)</f>
        <v>0</v>
      </c>
      <c r="K31" s="229">
        <v>500</v>
      </c>
    </row>
    <row r="32" spans="1:11" s="37" customFormat="1" ht="11.25">
      <c r="A32" s="144"/>
      <c r="B32" s="43"/>
      <c r="C32" s="39"/>
      <c r="D32" s="44"/>
      <c r="E32" s="100"/>
      <c r="F32" s="63"/>
      <c r="G32" s="75"/>
      <c r="H32" s="193"/>
      <c r="I32" s="74"/>
      <c r="J32" s="210"/>
      <c r="K32" s="232"/>
    </row>
    <row r="33" spans="1:11" s="37" customFormat="1" ht="11.25">
      <c r="A33" s="144"/>
      <c r="B33" s="43"/>
      <c r="C33" s="27" t="s">
        <v>145</v>
      </c>
      <c r="D33" s="44"/>
      <c r="E33" s="101">
        <f>SUM(E30:E32)</f>
        <v>2477647.32</v>
      </c>
      <c r="F33" s="74">
        <f>SUM(F30:F32)</f>
        <v>1759825.5899999999</v>
      </c>
      <c r="G33" s="75">
        <f>SUM(G30:G32)</f>
        <v>717821.73</v>
      </c>
      <c r="H33" s="193"/>
      <c r="I33" s="74">
        <f>SUM(I30:I32)</f>
        <v>2477647.32</v>
      </c>
      <c r="J33" s="202">
        <f>SUM(E33-I33)</f>
        <v>0</v>
      </c>
      <c r="K33" s="232"/>
    </row>
    <row r="34" spans="1:11" s="37" customFormat="1" ht="11.25">
      <c r="A34" s="144"/>
      <c r="B34" s="43"/>
      <c r="C34" s="39"/>
      <c r="D34" s="44"/>
      <c r="E34" s="100"/>
      <c r="F34" s="63"/>
      <c r="G34" s="75"/>
      <c r="H34" s="193"/>
      <c r="I34" s="74"/>
      <c r="J34" s="210"/>
      <c r="K34" s="232"/>
    </row>
    <row r="35" spans="1:11" s="37" customFormat="1" ht="11.25">
      <c r="A35" s="144"/>
      <c r="B35" s="99" t="s">
        <v>126</v>
      </c>
      <c r="C35" s="39"/>
      <c r="D35" s="44"/>
      <c r="E35" s="100"/>
      <c r="F35" s="63"/>
      <c r="G35" s="75"/>
      <c r="H35" s="193"/>
      <c r="I35" s="74"/>
      <c r="J35" s="210"/>
      <c r="K35" s="232"/>
    </row>
    <row r="36" spans="1:11" s="37" customFormat="1" ht="11.25">
      <c r="A36" s="144" t="s">
        <v>173</v>
      </c>
      <c r="B36" s="43" t="s">
        <v>127</v>
      </c>
      <c r="C36" s="39" t="s">
        <v>136</v>
      </c>
      <c r="D36" s="44">
        <v>1</v>
      </c>
      <c r="E36" s="100">
        <v>1642739.15</v>
      </c>
      <c r="F36" s="63">
        <v>1642739.15</v>
      </c>
      <c r="G36" s="215">
        <v>0</v>
      </c>
      <c r="H36" s="193"/>
      <c r="I36" s="63">
        <v>1642739.15</v>
      </c>
      <c r="J36" s="91">
        <f>SUM(F36-I36)</f>
        <v>0</v>
      </c>
      <c r="K36" s="229">
        <v>500</v>
      </c>
    </row>
    <row r="37" spans="1:11" s="37" customFormat="1" ht="11.25">
      <c r="A37" s="144" t="s">
        <v>174</v>
      </c>
      <c r="B37" s="43" t="s">
        <v>175</v>
      </c>
      <c r="C37" s="39" t="s">
        <v>22</v>
      </c>
      <c r="D37" s="44">
        <v>1</v>
      </c>
      <c r="E37" s="100">
        <v>120000.42</v>
      </c>
      <c r="F37" s="63">
        <v>120000.42</v>
      </c>
      <c r="G37" s="215">
        <v>0</v>
      </c>
      <c r="H37" s="193"/>
      <c r="I37" s="63">
        <v>120000.42</v>
      </c>
      <c r="J37" s="91">
        <f>SUM(F37-I37)</f>
        <v>0</v>
      </c>
      <c r="K37" s="229">
        <v>50</v>
      </c>
    </row>
    <row r="38" spans="1:11" s="37" customFormat="1" ht="11.25">
      <c r="A38" s="144" t="s">
        <v>176</v>
      </c>
      <c r="B38" s="43" t="s">
        <v>177</v>
      </c>
      <c r="C38" s="39" t="s">
        <v>178</v>
      </c>
      <c r="D38" s="44">
        <v>1</v>
      </c>
      <c r="E38" s="100">
        <v>1994119.36</v>
      </c>
      <c r="F38" s="63">
        <v>1994119.36</v>
      </c>
      <c r="G38" s="215">
        <v>0</v>
      </c>
      <c r="H38" s="193"/>
      <c r="I38" s="63">
        <v>1994119.36</v>
      </c>
      <c r="J38" s="91">
        <f>SUM(F38-I38)</f>
        <v>0</v>
      </c>
      <c r="K38" s="229">
        <v>600</v>
      </c>
    </row>
    <row r="39" spans="1:11" s="37" customFormat="1" ht="11.25">
      <c r="A39" s="144"/>
      <c r="B39" s="43"/>
      <c r="C39" s="27" t="s">
        <v>42</v>
      </c>
      <c r="D39" s="44"/>
      <c r="E39" s="101">
        <f>SUM(E36:E38)</f>
        <v>3756858.9299999997</v>
      </c>
      <c r="F39" s="74">
        <f>SUM(F36:F38)</f>
        <v>3756858.9299999997</v>
      </c>
      <c r="G39" s="214">
        <f>SUM(G36:G38)</f>
        <v>0</v>
      </c>
      <c r="H39" s="109"/>
      <c r="I39" s="74">
        <f>SUM(E39-G39)</f>
        <v>3756858.9299999997</v>
      </c>
      <c r="J39" s="202">
        <f>SUM(F39-I39)</f>
        <v>0</v>
      </c>
      <c r="K39" s="232"/>
    </row>
    <row r="40" spans="1:11" s="37" customFormat="1" ht="11.25">
      <c r="A40" s="142"/>
      <c r="B40" s="46"/>
      <c r="C40" s="39"/>
      <c r="E40" s="100"/>
      <c r="F40" s="63"/>
      <c r="G40" s="73"/>
      <c r="H40" s="109"/>
      <c r="I40" s="63"/>
      <c r="J40" s="95"/>
      <c r="K40" s="228"/>
    </row>
    <row r="41" spans="1:11" s="59" customFormat="1" ht="15">
      <c r="A41" s="143"/>
      <c r="B41" s="43"/>
      <c r="C41" s="208" t="s">
        <v>32</v>
      </c>
      <c r="D41" s="209"/>
      <c r="E41" s="220">
        <f>SUM(E16+E26+E39+E33)</f>
        <v>14141113.180000002</v>
      </c>
      <c r="F41" s="207">
        <f>SUM(F16+F26+F39+F33)</f>
        <v>13423291.450000001</v>
      </c>
      <c r="G41" s="221">
        <f>SUM(G16+G26+G39+G33)</f>
        <v>717821.73</v>
      </c>
      <c r="H41" s="222"/>
      <c r="I41" s="222">
        <f>SUM(I16+I26+I39+I33)</f>
        <v>14141113.180000002</v>
      </c>
      <c r="J41" s="222">
        <f>SUM(J16+J26+J39+J33)</f>
        <v>0</v>
      </c>
      <c r="K41" s="233"/>
    </row>
    <row r="42" spans="1:11" s="37" customFormat="1" ht="11.25">
      <c r="A42" s="144"/>
      <c r="B42" s="43"/>
      <c r="C42" s="39"/>
      <c r="D42" s="44"/>
      <c r="E42" s="62"/>
      <c r="F42" s="63"/>
      <c r="G42" s="63"/>
      <c r="H42" s="63"/>
      <c r="I42" s="63"/>
      <c r="J42" s="91"/>
      <c r="K42" s="229"/>
    </row>
    <row r="43" spans="1:11" s="37" customFormat="1" ht="11.25">
      <c r="A43" s="134" t="s">
        <v>11</v>
      </c>
      <c r="B43" s="46"/>
      <c r="C43" s="27"/>
      <c r="D43" s="34"/>
      <c r="E43" s="62"/>
      <c r="F43" s="63"/>
      <c r="G43" s="63"/>
      <c r="H43" s="63"/>
      <c r="I43" s="63"/>
      <c r="J43" s="95"/>
      <c r="K43" s="234"/>
    </row>
    <row r="44" spans="1:11" s="37" customFormat="1" ht="11.25">
      <c r="A44" s="142"/>
      <c r="B44" s="33" t="s">
        <v>10</v>
      </c>
      <c r="C44" s="39"/>
      <c r="E44" s="62"/>
      <c r="F44" s="63"/>
      <c r="G44" s="63"/>
      <c r="H44" s="63"/>
      <c r="I44" s="63"/>
      <c r="J44" s="95"/>
      <c r="K44" s="228"/>
    </row>
    <row r="45" spans="1:11" s="37" customFormat="1" ht="11.25">
      <c r="A45" s="142"/>
      <c r="B45" s="38" t="s">
        <v>62</v>
      </c>
      <c r="C45" s="39"/>
      <c r="E45" s="62"/>
      <c r="F45" s="63"/>
      <c r="G45" s="63"/>
      <c r="H45" s="63"/>
      <c r="I45" s="63"/>
      <c r="J45" s="95"/>
      <c r="K45" s="228"/>
    </row>
    <row r="46" spans="1:11" s="37" customFormat="1" ht="11.25">
      <c r="A46" s="144" t="s">
        <v>179</v>
      </c>
      <c r="B46" s="40" t="s">
        <v>180</v>
      </c>
      <c r="C46" s="39" t="s">
        <v>22</v>
      </c>
      <c r="D46" s="44">
        <v>1</v>
      </c>
      <c r="E46" s="219">
        <v>135463.39</v>
      </c>
      <c r="F46" s="82">
        <v>135463.39</v>
      </c>
      <c r="G46" s="216">
        <v>0</v>
      </c>
      <c r="H46" s="63"/>
      <c r="I46" s="63">
        <v>135463.39</v>
      </c>
      <c r="J46" s="91">
        <f>SUM(F46-I46)</f>
        <v>0</v>
      </c>
      <c r="K46" s="235">
        <v>30</v>
      </c>
    </row>
    <row r="47" spans="1:11" s="37" customFormat="1" ht="11.25">
      <c r="A47" s="144" t="s">
        <v>181</v>
      </c>
      <c r="B47" s="43" t="s">
        <v>182</v>
      </c>
      <c r="C47" s="39" t="s">
        <v>22</v>
      </c>
      <c r="D47" s="44">
        <v>1</v>
      </c>
      <c r="E47" s="100">
        <v>185382.13</v>
      </c>
      <c r="F47" s="63">
        <v>185382.13</v>
      </c>
      <c r="G47" s="215">
        <v>0</v>
      </c>
      <c r="H47" s="63"/>
      <c r="I47" s="63">
        <v>185382.13</v>
      </c>
      <c r="J47" s="91">
        <f>SUM(F47-I47)</f>
        <v>0</v>
      </c>
      <c r="K47" s="235">
        <v>30</v>
      </c>
    </row>
    <row r="48" spans="1:11" s="37" customFormat="1" ht="11.25">
      <c r="A48" s="144" t="s">
        <v>183</v>
      </c>
      <c r="B48" s="43" t="s">
        <v>184</v>
      </c>
      <c r="C48" s="39" t="s">
        <v>22</v>
      </c>
      <c r="D48" s="44">
        <v>1</v>
      </c>
      <c r="E48" s="100">
        <v>87423.78</v>
      </c>
      <c r="F48" s="63">
        <v>87423.78</v>
      </c>
      <c r="G48" s="215">
        <v>0</v>
      </c>
      <c r="H48" s="63"/>
      <c r="I48" s="63">
        <v>87423.78</v>
      </c>
      <c r="J48" s="91">
        <f>SUM(F48-I48)</f>
        <v>0</v>
      </c>
      <c r="K48" s="235">
        <v>20</v>
      </c>
    </row>
    <row r="49" spans="1:11" s="37" customFormat="1" ht="11.25">
      <c r="A49" s="144" t="s">
        <v>185</v>
      </c>
      <c r="B49" s="43" t="s">
        <v>186</v>
      </c>
      <c r="C49" s="39" t="s">
        <v>20</v>
      </c>
      <c r="D49" s="44">
        <v>1</v>
      </c>
      <c r="E49" s="100">
        <v>1072132.71</v>
      </c>
      <c r="F49" s="212">
        <v>0</v>
      </c>
      <c r="G49" s="73">
        <v>1072132.71</v>
      </c>
      <c r="H49" s="63"/>
      <c r="I49" s="109">
        <v>1072132.71</v>
      </c>
      <c r="J49" s="95">
        <f>SUM(E49-I49)</f>
        <v>0</v>
      </c>
      <c r="K49" s="235">
        <v>350</v>
      </c>
    </row>
    <row r="50" spans="1:11" s="37" customFormat="1" ht="11.25">
      <c r="A50" s="144"/>
      <c r="B50" s="40"/>
      <c r="C50" s="27" t="s">
        <v>42</v>
      </c>
      <c r="D50" s="44"/>
      <c r="E50" s="101">
        <f>SUM(E46:E49)</f>
        <v>1480402.01</v>
      </c>
      <c r="F50" s="74">
        <f>SUM(F46:F49)</f>
        <v>408269.30000000005</v>
      </c>
      <c r="G50" s="75">
        <f>SUM(G46:G49)</f>
        <v>1072132.71</v>
      </c>
      <c r="H50" s="63"/>
      <c r="I50" s="193">
        <f>SUM(I46:I49)</f>
        <v>1480402.01</v>
      </c>
      <c r="J50" s="202">
        <f>SUM(J46:J49)</f>
        <v>0</v>
      </c>
      <c r="K50" s="236"/>
    </row>
    <row r="51" spans="1:11" s="37" customFormat="1" ht="11.25">
      <c r="A51" s="144"/>
      <c r="B51" s="40"/>
      <c r="C51" s="39"/>
      <c r="E51" s="100"/>
      <c r="F51" s="63"/>
      <c r="G51" s="73"/>
      <c r="H51" s="63"/>
      <c r="I51" s="109"/>
      <c r="J51" s="95"/>
      <c r="K51" s="237"/>
    </row>
    <row r="52" spans="1:11" s="37" customFormat="1" ht="11.25">
      <c r="A52" s="144"/>
      <c r="B52" s="45" t="s">
        <v>129</v>
      </c>
      <c r="C52" s="39"/>
      <c r="E52" s="100"/>
      <c r="F52" s="63"/>
      <c r="G52" s="73"/>
      <c r="H52" s="63"/>
      <c r="I52" s="109"/>
      <c r="J52" s="95"/>
      <c r="K52" s="237"/>
    </row>
    <row r="53" spans="1:11" s="37" customFormat="1" ht="11.25">
      <c r="A53" s="144" t="s">
        <v>187</v>
      </c>
      <c r="B53" s="40" t="s">
        <v>188</v>
      </c>
      <c r="C53" s="39" t="s">
        <v>189</v>
      </c>
      <c r="D53" s="44">
        <v>1</v>
      </c>
      <c r="E53" s="100">
        <v>1838333.03</v>
      </c>
      <c r="F53" s="63">
        <v>1838333.03</v>
      </c>
      <c r="G53" s="215">
        <v>0</v>
      </c>
      <c r="H53" s="63"/>
      <c r="I53" s="109">
        <v>1838333.03</v>
      </c>
      <c r="J53" s="91">
        <f>SUM(F53-I53)</f>
        <v>0</v>
      </c>
      <c r="K53" s="235">
        <v>600</v>
      </c>
    </row>
    <row r="54" spans="1:11" s="37" customFormat="1" ht="11.25">
      <c r="A54" s="144" t="s">
        <v>190</v>
      </c>
      <c r="B54" s="40" t="s">
        <v>188</v>
      </c>
      <c r="C54" s="39" t="s">
        <v>191</v>
      </c>
      <c r="D54" s="44">
        <v>1</v>
      </c>
      <c r="E54" s="100">
        <v>1989970.4</v>
      </c>
      <c r="F54" s="63">
        <v>1989970.4</v>
      </c>
      <c r="G54" s="215">
        <v>0</v>
      </c>
      <c r="H54" s="63"/>
      <c r="I54" s="109">
        <v>1989076.84</v>
      </c>
      <c r="J54" s="191">
        <f>SUM(F54-I54)</f>
        <v>893.559999999823</v>
      </c>
      <c r="K54" s="235">
        <v>600</v>
      </c>
    </row>
    <row r="55" spans="1:11" s="37" customFormat="1" ht="11.25">
      <c r="A55" s="144" t="s">
        <v>192</v>
      </c>
      <c r="B55" s="40" t="s">
        <v>193</v>
      </c>
      <c r="C55" s="39" t="s">
        <v>194</v>
      </c>
      <c r="D55" s="44">
        <v>1</v>
      </c>
      <c r="E55" s="100">
        <v>3451736.14</v>
      </c>
      <c r="F55" s="63">
        <v>3451736.14</v>
      </c>
      <c r="G55" s="215">
        <v>0</v>
      </c>
      <c r="H55" s="63"/>
      <c r="I55" s="109">
        <v>3402688.83</v>
      </c>
      <c r="J55" s="191">
        <f>SUM(F55-I55)</f>
        <v>49047.310000000056</v>
      </c>
      <c r="K55" s="235">
        <v>900</v>
      </c>
    </row>
    <row r="56" spans="1:11" s="37" customFormat="1" ht="11.25">
      <c r="A56" s="144" t="s">
        <v>195</v>
      </c>
      <c r="B56" s="40" t="s">
        <v>188</v>
      </c>
      <c r="C56" s="39" t="s">
        <v>92</v>
      </c>
      <c r="D56" s="44">
        <v>1</v>
      </c>
      <c r="E56" s="100">
        <v>995614.77</v>
      </c>
      <c r="F56" s="63">
        <v>995614.77</v>
      </c>
      <c r="G56" s="215">
        <v>0</v>
      </c>
      <c r="H56" s="63"/>
      <c r="I56" s="109">
        <v>995614.77</v>
      </c>
      <c r="J56" s="91">
        <f>SUM(F56-I56)</f>
        <v>0</v>
      </c>
      <c r="K56" s="235">
        <v>300</v>
      </c>
    </row>
    <row r="57" spans="1:11" s="37" customFormat="1" ht="11.25">
      <c r="A57" s="144" t="s">
        <v>425</v>
      </c>
      <c r="B57" s="40" t="s">
        <v>188</v>
      </c>
      <c r="C57" s="39" t="s">
        <v>426</v>
      </c>
      <c r="D57" s="44"/>
      <c r="E57" s="100">
        <f>SUM(F57+G57)</f>
        <v>1140777.66</v>
      </c>
      <c r="F57" s="63">
        <v>245557.69</v>
      </c>
      <c r="G57" s="73">
        <v>895219.97</v>
      </c>
      <c r="H57" s="63"/>
      <c r="I57" s="109">
        <v>1140777.66</v>
      </c>
      <c r="J57" s="95">
        <f>SUM(E57-I57)</f>
        <v>0</v>
      </c>
      <c r="K57" s="235">
        <v>500</v>
      </c>
    </row>
    <row r="58" spans="1:11" s="37" customFormat="1" ht="11.25">
      <c r="A58" s="144"/>
      <c r="B58" s="40"/>
      <c r="C58" s="27" t="s">
        <v>145</v>
      </c>
      <c r="D58" s="44"/>
      <c r="E58" s="101">
        <f>SUM(E53:E57)</f>
        <v>9416432</v>
      </c>
      <c r="F58" s="74">
        <f>SUM(F53:F57)</f>
        <v>8521212.03</v>
      </c>
      <c r="G58" s="75">
        <f>SUM(G53:G57)</f>
        <v>895219.97</v>
      </c>
      <c r="H58" s="63"/>
      <c r="I58" s="193">
        <f>SUM(I53:I57)</f>
        <v>9366491.13</v>
      </c>
      <c r="J58" s="194">
        <f>SUM(E58-I58)</f>
        <v>49940.86999999918</v>
      </c>
      <c r="K58" s="236"/>
    </row>
    <row r="59" spans="1:11" s="37" customFormat="1" ht="11.25">
      <c r="A59" s="144"/>
      <c r="B59" s="45" t="s">
        <v>130</v>
      </c>
      <c r="C59" s="39"/>
      <c r="E59" s="100"/>
      <c r="F59" s="63"/>
      <c r="G59" s="73"/>
      <c r="H59" s="63"/>
      <c r="I59" s="109"/>
      <c r="J59" s="95"/>
      <c r="K59" s="235"/>
    </row>
    <row r="60" spans="1:11" s="37" customFormat="1" ht="11.25">
      <c r="A60" s="144" t="s">
        <v>196</v>
      </c>
      <c r="B60" s="40" t="s">
        <v>197</v>
      </c>
      <c r="C60" s="39" t="s">
        <v>26</v>
      </c>
      <c r="D60" s="44">
        <v>1</v>
      </c>
      <c r="E60" s="100">
        <v>246940.43</v>
      </c>
      <c r="F60" s="63">
        <v>246940.43</v>
      </c>
      <c r="G60" s="215">
        <v>0</v>
      </c>
      <c r="H60" s="63"/>
      <c r="I60" s="109">
        <v>246904.43</v>
      </c>
      <c r="J60" s="191">
        <f>SUM(F60-I60)</f>
        <v>36</v>
      </c>
      <c r="K60" s="238">
        <v>20</v>
      </c>
    </row>
    <row r="61" spans="1:11" s="37" customFormat="1" ht="11.25">
      <c r="A61" s="144" t="s">
        <v>198</v>
      </c>
      <c r="B61" s="40" t="s">
        <v>197</v>
      </c>
      <c r="C61" s="39" t="s">
        <v>68</v>
      </c>
      <c r="D61" s="44">
        <v>1</v>
      </c>
      <c r="E61" s="100">
        <v>448290.12</v>
      </c>
      <c r="F61" s="63">
        <v>448290.12</v>
      </c>
      <c r="G61" s="215">
        <v>0</v>
      </c>
      <c r="H61" s="63"/>
      <c r="I61" s="109">
        <v>448290.12</v>
      </c>
      <c r="J61" s="91">
        <f>SUM(F61-I61)</f>
        <v>0</v>
      </c>
      <c r="K61" s="238">
        <v>50</v>
      </c>
    </row>
    <row r="62" spans="1:11" s="22" customFormat="1" ht="12.75">
      <c r="A62" s="145"/>
      <c r="B62" s="25"/>
      <c r="C62" s="27" t="s">
        <v>128</v>
      </c>
      <c r="D62" s="23"/>
      <c r="E62" s="101">
        <f>SUM(E60:E61)</f>
        <v>695230.55</v>
      </c>
      <c r="F62" s="74">
        <f>SUM(F60:F61)</f>
        <v>695230.55</v>
      </c>
      <c r="G62" s="224">
        <f>SUM(G60:G61)</f>
        <v>0</v>
      </c>
      <c r="H62" s="63"/>
      <c r="I62" s="193">
        <f>SUM(I60:I61)</f>
        <v>695194.55</v>
      </c>
      <c r="J62" s="194">
        <f>SUM(J60:J61)</f>
        <v>36</v>
      </c>
      <c r="K62" s="239"/>
    </row>
    <row r="63" spans="1:11" s="22" customFormat="1" ht="12.75">
      <c r="A63" s="145"/>
      <c r="B63" s="25"/>
      <c r="C63" s="27"/>
      <c r="D63" s="23"/>
      <c r="E63" s="102"/>
      <c r="F63" s="81"/>
      <c r="G63" s="78"/>
      <c r="H63" s="81"/>
      <c r="I63" s="225"/>
      <c r="J63" s="96"/>
      <c r="K63" s="240"/>
    </row>
    <row r="64" spans="1:11" s="26" customFormat="1" ht="15.75" thickBot="1">
      <c r="A64" s="146"/>
      <c r="B64" s="147"/>
      <c r="C64" s="148" t="s">
        <v>33</v>
      </c>
      <c r="D64" s="149"/>
      <c r="E64" s="223">
        <f>SUM(E62+E58+E50)</f>
        <v>11592064.56</v>
      </c>
      <c r="F64" s="126">
        <f>SUM(F62+F58+F50)</f>
        <v>9624711.88</v>
      </c>
      <c r="G64" s="150">
        <f>SUM(G62+G58+G50)</f>
        <v>1967352.68</v>
      </c>
      <c r="H64" s="226"/>
      <c r="I64" s="126">
        <f>SUM(I62+I58+I50)</f>
        <v>11542087.690000001</v>
      </c>
      <c r="J64" s="226">
        <f>SUM(J62+J58+J50)</f>
        <v>49976.86999999918</v>
      </c>
      <c r="K64" s="241"/>
    </row>
    <row r="65" spans="1:11" s="115" customFormat="1" ht="16.5" thickBot="1">
      <c r="A65" s="111"/>
      <c r="B65" s="112"/>
      <c r="C65" s="112"/>
      <c r="D65" s="113" t="s">
        <v>83</v>
      </c>
      <c r="E65" s="292" t="s">
        <v>58</v>
      </c>
      <c r="F65" s="293"/>
      <c r="G65" s="293"/>
      <c r="H65" s="293"/>
      <c r="I65" s="294"/>
      <c r="J65" s="114"/>
      <c r="K65" s="152" t="s">
        <v>85</v>
      </c>
    </row>
    <row r="66" spans="1:11" s="22" customFormat="1" ht="16.5" thickBot="1" thickTop="1">
      <c r="A66" s="116" t="s">
        <v>0</v>
      </c>
      <c r="B66" s="9" t="s">
        <v>1</v>
      </c>
      <c r="C66" s="9" t="s">
        <v>2</v>
      </c>
      <c r="D66" s="9" t="s">
        <v>82</v>
      </c>
      <c r="E66" s="71" t="s">
        <v>3</v>
      </c>
      <c r="F66" s="71" t="s">
        <v>4</v>
      </c>
      <c r="G66" s="71" t="s">
        <v>90</v>
      </c>
      <c r="H66" s="71" t="s">
        <v>53</v>
      </c>
      <c r="I66" s="71" t="s">
        <v>5</v>
      </c>
      <c r="J66" s="93" t="s">
        <v>57</v>
      </c>
      <c r="K66" s="153" t="s">
        <v>84</v>
      </c>
    </row>
    <row r="67" spans="1:11" s="37" customFormat="1" ht="12" thickTop="1">
      <c r="A67" s="120" t="s">
        <v>12</v>
      </c>
      <c r="B67" s="35"/>
      <c r="C67" s="36"/>
      <c r="E67" s="62"/>
      <c r="F67" s="63"/>
      <c r="G67" s="63"/>
      <c r="H67" s="63"/>
      <c r="I67" s="63"/>
      <c r="J67" s="95"/>
      <c r="K67" s="246"/>
    </row>
    <row r="68" spans="1:11" s="37" customFormat="1" ht="11.25">
      <c r="A68" s="118"/>
      <c r="B68" s="48" t="s">
        <v>13</v>
      </c>
      <c r="C68" s="36"/>
      <c r="E68" s="62"/>
      <c r="F68" s="63"/>
      <c r="G68" s="63"/>
      <c r="H68" s="63"/>
      <c r="I68" s="63"/>
      <c r="J68" s="95"/>
      <c r="K68" s="247"/>
    </row>
    <row r="69" spans="1:11" s="37" customFormat="1" ht="11.25">
      <c r="A69" s="118"/>
      <c r="B69" s="49" t="s">
        <v>14</v>
      </c>
      <c r="C69" s="36"/>
      <c r="E69" s="62"/>
      <c r="F69" s="63"/>
      <c r="G69" s="63"/>
      <c r="H69" s="63"/>
      <c r="I69" s="63"/>
      <c r="J69" s="95"/>
      <c r="K69" s="247"/>
    </row>
    <row r="70" spans="1:11" s="37" customFormat="1" ht="11.25">
      <c r="A70" s="118"/>
      <c r="B70" s="49" t="s">
        <v>15</v>
      </c>
      <c r="C70" s="36"/>
      <c r="E70" s="62"/>
      <c r="F70" s="63"/>
      <c r="G70" s="63"/>
      <c r="H70" s="63"/>
      <c r="I70" s="63"/>
      <c r="J70" s="95"/>
      <c r="K70" s="247"/>
    </row>
    <row r="71" spans="1:11" s="37" customFormat="1" ht="11.25">
      <c r="A71" s="118" t="s">
        <v>199</v>
      </c>
      <c r="B71" s="35" t="s">
        <v>16</v>
      </c>
      <c r="C71" s="36" t="s">
        <v>19</v>
      </c>
      <c r="D71" s="44">
        <v>1</v>
      </c>
      <c r="E71" s="62">
        <v>429943.15</v>
      </c>
      <c r="F71" s="62">
        <v>429943.15</v>
      </c>
      <c r="G71" s="212">
        <v>0</v>
      </c>
      <c r="H71" s="63"/>
      <c r="I71" s="73">
        <v>429943.15</v>
      </c>
      <c r="J71" s="218">
        <f aca="true" t="shared" si="1" ref="J71:J81">SUM(F71-I71)</f>
        <v>0</v>
      </c>
      <c r="K71" s="248">
        <v>61</v>
      </c>
    </row>
    <row r="72" spans="1:11" s="37" customFormat="1" ht="11.25">
      <c r="A72" s="118" t="s">
        <v>200</v>
      </c>
      <c r="B72" s="35" t="s">
        <v>16</v>
      </c>
      <c r="C72" s="36" t="s">
        <v>23</v>
      </c>
      <c r="D72" s="44">
        <v>1</v>
      </c>
      <c r="E72" s="100">
        <v>417982.07</v>
      </c>
      <c r="F72" s="63">
        <v>417982.07</v>
      </c>
      <c r="G72" s="215">
        <v>0</v>
      </c>
      <c r="H72" s="63"/>
      <c r="I72" s="73">
        <v>417982.07</v>
      </c>
      <c r="J72" s="91">
        <f t="shared" si="1"/>
        <v>0</v>
      </c>
      <c r="K72" s="249">
        <v>135</v>
      </c>
    </row>
    <row r="73" spans="1:11" s="37" customFormat="1" ht="11.25">
      <c r="A73" s="118" t="s">
        <v>201</v>
      </c>
      <c r="B73" s="35" t="s">
        <v>16</v>
      </c>
      <c r="C73" s="36" t="s">
        <v>21</v>
      </c>
      <c r="D73" s="44">
        <v>1</v>
      </c>
      <c r="E73" s="100">
        <v>434749.33</v>
      </c>
      <c r="F73" s="63">
        <v>434749.33</v>
      </c>
      <c r="G73" s="215">
        <v>0</v>
      </c>
      <c r="H73" s="63"/>
      <c r="I73" s="73">
        <v>434749.33</v>
      </c>
      <c r="J73" s="91">
        <f t="shared" si="1"/>
        <v>0</v>
      </c>
      <c r="K73" s="249">
        <v>143</v>
      </c>
    </row>
    <row r="74" spans="1:11" s="37" customFormat="1" ht="11.25">
      <c r="A74" s="118" t="s">
        <v>202</v>
      </c>
      <c r="B74" s="35" t="s">
        <v>16</v>
      </c>
      <c r="C74" s="36" t="s">
        <v>26</v>
      </c>
      <c r="D74" s="44">
        <v>1</v>
      </c>
      <c r="E74" s="100">
        <v>430679.83</v>
      </c>
      <c r="F74" s="63">
        <v>430679.83</v>
      </c>
      <c r="G74" s="215">
        <v>0</v>
      </c>
      <c r="H74" s="63"/>
      <c r="I74" s="73">
        <v>430679.83</v>
      </c>
      <c r="J74" s="91">
        <f t="shared" si="1"/>
        <v>0</v>
      </c>
      <c r="K74" s="249">
        <v>138</v>
      </c>
    </row>
    <row r="75" spans="1:11" s="37" customFormat="1" ht="11.25">
      <c r="A75" s="118" t="s">
        <v>203</v>
      </c>
      <c r="B75" s="35" t="s">
        <v>16</v>
      </c>
      <c r="C75" s="36" t="s">
        <v>25</v>
      </c>
      <c r="D75" s="44">
        <v>1</v>
      </c>
      <c r="E75" s="100">
        <v>428620.13</v>
      </c>
      <c r="F75" s="63">
        <v>428620.13</v>
      </c>
      <c r="G75" s="215">
        <v>0</v>
      </c>
      <c r="H75" s="63"/>
      <c r="I75" s="73">
        <v>428620.12</v>
      </c>
      <c r="J75" s="191">
        <f t="shared" si="1"/>
        <v>0.010000000009313226</v>
      </c>
      <c r="K75" s="249">
        <v>300</v>
      </c>
    </row>
    <row r="76" spans="1:11" s="37" customFormat="1" ht="11.25">
      <c r="A76" s="118" t="s">
        <v>204</v>
      </c>
      <c r="B76" s="35" t="s">
        <v>16</v>
      </c>
      <c r="C76" s="36" t="s">
        <v>209</v>
      </c>
      <c r="D76" s="44">
        <v>1</v>
      </c>
      <c r="E76" s="100">
        <v>455396.04</v>
      </c>
      <c r="F76" s="63">
        <v>455396.04</v>
      </c>
      <c r="G76" s="215">
        <v>0</v>
      </c>
      <c r="H76" s="63"/>
      <c r="I76" s="73">
        <v>455396.04</v>
      </c>
      <c r="J76" s="91">
        <f t="shared" si="1"/>
        <v>0</v>
      </c>
      <c r="K76" s="249">
        <v>200</v>
      </c>
    </row>
    <row r="77" spans="1:11" s="37" customFormat="1" ht="11.25">
      <c r="A77" s="118" t="s">
        <v>205</v>
      </c>
      <c r="B77" s="35" t="s">
        <v>16</v>
      </c>
      <c r="C77" s="36" t="s">
        <v>18</v>
      </c>
      <c r="D77" s="44">
        <v>1</v>
      </c>
      <c r="E77" s="100">
        <v>448105.11</v>
      </c>
      <c r="F77" s="63">
        <v>448105.11</v>
      </c>
      <c r="G77" s="215">
        <v>0</v>
      </c>
      <c r="H77" s="63"/>
      <c r="I77" s="73">
        <v>448105.11</v>
      </c>
      <c r="J77" s="91">
        <f t="shared" si="1"/>
        <v>0</v>
      </c>
      <c r="K77" s="249">
        <v>200</v>
      </c>
    </row>
    <row r="78" spans="1:11" s="37" customFormat="1" ht="11.25">
      <c r="A78" s="118" t="s">
        <v>206</v>
      </c>
      <c r="B78" s="35" t="s">
        <v>16</v>
      </c>
      <c r="C78" s="36" t="s">
        <v>20</v>
      </c>
      <c r="D78" s="44">
        <v>1</v>
      </c>
      <c r="E78" s="100">
        <v>444397.57</v>
      </c>
      <c r="F78" s="63">
        <v>444397.57</v>
      </c>
      <c r="G78" s="215">
        <v>0</v>
      </c>
      <c r="H78" s="63"/>
      <c r="I78" s="73">
        <v>444397.57</v>
      </c>
      <c r="J78" s="91">
        <f t="shared" si="1"/>
        <v>0</v>
      </c>
      <c r="K78" s="249">
        <v>100</v>
      </c>
    </row>
    <row r="79" spans="1:11" s="37" customFormat="1" ht="11.25">
      <c r="A79" s="118" t="s">
        <v>207</v>
      </c>
      <c r="B79" s="35" t="s">
        <v>16</v>
      </c>
      <c r="C79" s="36" t="s">
        <v>27</v>
      </c>
      <c r="D79" s="44">
        <v>1</v>
      </c>
      <c r="E79" s="100">
        <v>436755.84</v>
      </c>
      <c r="F79" s="63">
        <v>436755.84</v>
      </c>
      <c r="G79" s="215">
        <v>0</v>
      </c>
      <c r="H79" s="63"/>
      <c r="I79" s="73">
        <v>436755.84</v>
      </c>
      <c r="J79" s="91">
        <f t="shared" si="1"/>
        <v>0</v>
      </c>
      <c r="K79" s="249">
        <v>80</v>
      </c>
    </row>
    <row r="80" spans="1:11" s="37" customFormat="1" ht="11.25">
      <c r="A80" s="118" t="s">
        <v>208</v>
      </c>
      <c r="B80" s="35" t="s">
        <v>16</v>
      </c>
      <c r="C80" s="36" t="s">
        <v>131</v>
      </c>
      <c r="D80" s="44">
        <v>1</v>
      </c>
      <c r="E80" s="100">
        <v>429341.58</v>
      </c>
      <c r="F80" s="63">
        <v>429341.58</v>
      </c>
      <c r="G80" s="215">
        <v>0</v>
      </c>
      <c r="H80" s="63"/>
      <c r="I80" s="73">
        <v>429341.58</v>
      </c>
      <c r="J80" s="91">
        <f t="shared" si="1"/>
        <v>0</v>
      </c>
      <c r="K80" s="249">
        <v>800</v>
      </c>
    </row>
    <row r="81" spans="1:11" s="37" customFormat="1" ht="11.25">
      <c r="A81" s="118" t="s">
        <v>210</v>
      </c>
      <c r="B81" s="35" t="s">
        <v>211</v>
      </c>
      <c r="C81" s="36" t="s">
        <v>22</v>
      </c>
      <c r="D81" s="44">
        <v>1</v>
      </c>
      <c r="E81" s="100">
        <v>876639.32</v>
      </c>
      <c r="F81" s="63">
        <v>876639.32</v>
      </c>
      <c r="G81" s="215">
        <v>0</v>
      </c>
      <c r="H81" s="63"/>
      <c r="I81" s="63">
        <v>876639.32</v>
      </c>
      <c r="J81" s="91">
        <f t="shared" si="1"/>
        <v>0</v>
      </c>
      <c r="K81" s="249">
        <v>600</v>
      </c>
    </row>
    <row r="82" spans="1:11" s="37" customFormat="1" ht="11.25">
      <c r="A82" s="118"/>
      <c r="B82" s="35" t="s">
        <v>212</v>
      </c>
      <c r="C82" s="36"/>
      <c r="D82" s="44"/>
      <c r="E82" s="100"/>
      <c r="F82" s="63"/>
      <c r="G82" s="73"/>
      <c r="H82" s="63"/>
      <c r="I82" s="63"/>
      <c r="J82" s="91"/>
      <c r="K82" s="249"/>
    </row>
    <row r="83" spans="1:11" s="37" customFormat="1" ht="11.25">
      <c r="A83" s="118"/>
      <c r="B83" s="35" t="s">
        <v>213</v>
      </c>
      <c r="C83" s="36"/>
      <c r="D83" s="44"/>
      <c r="E83" s="100"/>
      <c r="F83" s="63"/>
      <c r="G83" s="73"/>
      <c r="H83" s="63"/>
      <c r="I83" s="63"/>
      <c r="J83" s="91"/>
      <c r="K83" s="249"/>
    </row>
    <row r="84" spans="1:11" s="37" customFormat="1" ht="11.25">
      <c r="A84" s="118" t="s">
        <v>214</v>
      </c>
      <c r="B84" s="35" t="s">
        <v>211</v>
      </c>
      <c r="C84" s="36" t="s">
        <v>22</v>
      </c>
      <c r="D84" s="44">
        <v>1</v>
      </c>
      <c r="E84" s="100">
        <v>459176.5</v>
      </c>
      <c r="F84" s="63">
        <v>459176.5</v>
      </c>
      <c r="G84" s="215">
        <v>0</v>
      </c>
      <c r="H84" s="63"/>
      <c r="I84" s="63">
        <v>459176.5</v>
      </c>
      <c r="J84" s="91">
        <f>SUM(F84-I84)</f>
        <v>0</v>
      </c>
      <c r="K84" s="249">
        <v>500</v>
      </c>
    </row>
    <row r="85" spans="1:11" s="37" customFormat="1" ht="11.25">
      <c r="A85" s="118"/>
      <c r="B85" s="35" t="s">
        <v>215</v>
      </c>
      <c r="C85" s="36"/>
      <c r="D85" s="44"/>
      <c r="E85" s="100"/>
      <c r="F85" s="63"/>
      <c r="G85" s="73"/>
      <c r="H85" s="63"/>
      <c r="I85" s="63"/>
      <c r="J85" s="91"/>
      <c r="K85" s="249"/>
    </row>
    <row r="86" spans="1:11" s="37" customFormat="1" ht="11.25">
      <c r="A86" s="118"/>
      <c r="B86" s="35" t="s">
        <v>216</v>
      </c>
      <c r="C86" s="36"/>
      <c r="D86" s="44"/>
      <c r="E86" s="100"/>
      <c r="F86" s="63"/>
      <c r="G86" s="73"/>
      <c r="H86" s="63"/>
      <c r="I86" s="63"/>
      <c r="J86" s="91"/>
      <c r="K86" s="249"/>
    </row>
    <row r="87" spans="1:11" s="37" customFormat="1" ht="11.25">
      <c r="A87" s="118"/>
      <c r="B87" s="35"/>
      <c r="C87" s="36"/>
      <c r="D87" s="44"/>
      <c r="E87" s="100"/>
      <c r="F87" s="63"/>
      <c r="G87" s="73"/>
      <c r="H87" s="63"/>
      <c r="I87" s="63"/>
      <c r="J87" s="91"/>
      <c r="K87" s="249"/>
    </row>
    <row r="88" spans="1:11" s="37" customFormat="1" ht="11.25">
      <c r="A88" s="118" t="s">
        <v>217</v>
      </c>
      <c r="B88" s="35" t="s">
        <v>218</v>
      </c>
      <c r="C88" s="36" t="s">
        <v>22</v>
      </c>
      <c r="D88" s="44">
        <v>1</v>
      </c>
      <c r="E88" s="100">
        <v>181726.37</v>
      </c>
      <c r="F88" s="63">
        <v>181726.37</v>
      </c>
      <c r="G88" s="215">
        <v>0</v>
      </c>
      <c r="H88" s="63"/>
      <c r="I88" s="63">
        <v>181726.37</v>
      </c>
      <c r="J88" s="91">
        <f>SUM(F88-I88)</f>
        <v>0</v>
      </c>
      <c r="K88" s="249">
        <v>600</v>
      </c>
    </row>
    <row r="89" spans="1:11" s="37" customFormat="1" ht="11.25">
      <c r="A89" s="118"/>
      <c r="B89" s="35" t="s">
        <v>219</v>
      </c>
      <c r="C89" s="36"/>
      <c r="D89" s="44"/>
      <c r="E89" s="100"/>
      <c r="F89" s="63"/>
      <c r="G89" s="73"/>
      <c r="H89" s="63"/>
      <c r="I89" s="63"/>
      <c r="J89" s="91"/>
      <c r="K89" s="249"/>
    </row>
    <row r="90" spans="1:11" s="37" customFormat="1" ht="11.25">
      <c r="A90" s="118"/>
      <c r="B90" s="35" t="s">
        <v>220</v>
      </c>
      <c r="C90" s="36"/>
      <c r="D90" s="44"/>
      <c r="E90" s="100"/>
      <c r="F90" s="63"/>
      <c r="G90" s="73"/>
      <c r="H90" s="63"/>
      <c r="I90" s="63"/>
      <c r="J90" s="91"/>
      <c r="K90" s="249"/>
    </row>
    <row r="91" spans="1:11" s="37" customFormat="1" ht="11.25">
      <c r="A91" s="118"/>
      <c r="B91" s="35"/>
      <c r="C91" s="36"/>
      <c r="D91" s="44"/>
      <c r="E91" s="100"/>
      <c r="F91" s="63"/>
      <c r="G91" s="73"/>
      <c r="H91" s="63"/>
      <c r="I91" s="63"/>
      <c r="J91" s="91"/>
      <c r="K91" s="249"/>
    </row>
    <row r="92" spans="1:11" s="37" customFormat="1" ht="11.25">
      <c r="A92" s="118" t="s">
        <v>221</v>
      </c>
      <c r="B92" s="35" t="s">
        <v>211</v>
      </c>
      <c r="C92" s="36" t="s">
        <v>224</v>
      </c>
      <c r="D92" s="44">
        <v>1</v>
      </c>
      <c r="E92" s="100">
        <v>1095730.97</v>
      </c>
      <c r="F92" s="63">
        <v>1095730.97</v>
      </c>
      <c r="G92" s="215">
        <v>0</v>
      </c>
      <c r="H92" s="63"/>
      <c r="I92" s="63">
        <v>1095730.97</v>
      </c>
      <c r="J92" s="217">
        <f>SUM(F92-I92)</f>
        <v>0</v>
      </c>
      <c r="K92" s="249">
        <v>600</v>
      </c>
    </row>
    <row r="93" spans="1:11" s="37" customFormat="1" ht="11.25">
      <c r="A93" s="118"/>
      <c r="B93" s="35" t="s">
        <v>222</v>
      </c>
      <c r="C93" s="36"/>
      <c r="D93" s="44"/>
      <c r="E93" s="100"/>
      <c r="F93" s="63"/>
      <c r="G93" s="73"/>
      <c r="H93" s="63"/>
      <c r="I93" s="63"/>
      <c r="J93" s="91"/>
      <c r="K93" s="249"/>
    </row>
    <row r="94" spans="1:11" s="37" customFormat="1" ht="11.25">
      <c r="A94" s="118"/>
      <c r="B94" s="35" t="s">
        <v>223</v>
      </c>
      <c r="C94" s="36"/>
      <c r="D94" s="44"/>
      <c r="E94" s="100"/>
      <c r="F94" s="63"/>
      <c r="G94" s="73"/>
      <c r="H94" s="63"/>
      <c r="I94" s="63"/>
      <c r="J94" s="91"/>
      <c r="K94" s="249"/>
    </row>
    <row r="95" spans="1:11" s="37" customFormat="1" ht="11.25">
      <c r="A95" s="118" t="s">
        <v>225</v>
      </c>
      <c r="B95" s="35" t="s">
        <v>16</v>
      </c>
      <c r="C95" s="36" t="s">
        <v>226</v>
      </c>
      <c r="D95" s="44">
        <v>1</v>
      </c>
      <c r="E95" s="100">
        <v>299966.4</v>
      </c>
      <c r="F95" s="63">
        <v>299966.4</v>
      </c>
      <c r="G95" s="215">
        <v>0</v>
      </c>
      <c r="H95" s="63"/>
      <c r="I95" s="63">
        <v>299966.4</v>
      </c>
      <c r="J95" s="91">
        <f>SUM(F95-I95)</f>
        <v>0</v>
      </c>
      <c r="K95" s="249">
        <v>500</v>
      </c>
    </row>
    <row r="96" spans="1:11" s="37" customFormat="1" ht="11.25">
      <c r="A96" s="118" t="s">
        <v>227</v>
      </c>
      <c r="B96" s="35" t="s">
        <v>16</v>
      </c>
      <c r="C96" s="36" t="s">
        <v>229</v>
      </c>
      <c r="D96" s="44">
        <v>1</v>
      </c>
      <c r="E96" s="100">
        <v>297345.14</v>
      </c>
      <c r="F96" s="63">
        <v>297345.14</v>
      </c>
      <c r="G96" s="215">
        <v>0</v>
      </c>
      <c r="H96" s="63"/>
      <c r="I96" s="63">
        <v>297345.14</v>
      </c>
      <c r="J96" s="91">
        <f>SUM(F96-I96)</f>
        <v>0</v>
      </c>
      <c r="K96" s="249">
        <v>90</v>
      </c>
    </row>
    <row r="97" spans="1:11" s="37" customFormat="1" ht="11.25">
      <c r="A97" s="118" t="s">
        <v>228</v>
      </c>
      <c r="B97" s="35" t="s">
        <v>16</v>
      </c>
      <c r="C97" s="36" t="s">
        <v>230</v>
      </c>
      <c r="D97" s="44">
        <v>1</v>
      </c>
      <c r="E97" s="100">
        <v>299997.6</v>
      </c>
      <c r="F97" s="63">
        <v>299997.6</v>
      </c>
      <c r="G97" s="215">
        <v>0</v>
      </c>
      <c r="H97" s="63"/>
      <c r="I97" s="63">
        <v>294957.84</v>
      </c>
      <c r="J97" s="191">
        <f>SUM(F97-I97)</f>
        <v>5039.759999999951</v>
      </c>
      <c r="K97" s="249">
        <v>75</v>
      </c>
    </row>
    <row r="98" spans="1:11" s="37" customFormat="1" ht="11.25">
      <c r="A98" s="118"/>
      <c r="B98" s="35"/>
      <c r="C98" s="28" t="s">
        <v>52</v>
      </c>
      <c r="D98" s="34"/>
      <c r="E98" s="101">
        <f>SUM(E70:E97)</f>
        <v>7866552.949999999</v>
      </c>
      <c r="F98" s="74">
        <f>SUM(F70:F97)</f>
        <v>7866552.949999999</v>
      </c>
      <c r="G98" s="214">
        <f>SUM(G70:G97)</f>
        <v>0</v>
      </c>
      <c r="H98" s="74"/>
      <c r="I98" s="74">
        <f>SUM(I71:I97)</f>
        <v>7861513.18</v>
      </c>
      <c r="J98" s="193">
        <f>SUM(E98-I98)</f>
        <v>5039.769999999553</v>
      </c>
      <c r="K98" s="250"/>
    </row>
    <row r="99" spans="1:11" s="37" customFormat="1" ht="11.25">
      <c r="A99" s="118"/>
      <c r="B99" s="35"/>
      <c r="C99" s="28" t="s">
        <v>53</v>
      </c>
      <c r="D99" s="34"/>
      <c r="E99" s="100"/>
      <c r="F99" s="63"/>
      <c r="G99" s="73"/>
      <c r="H99" s="63"/>
      <c r="I99" s="63"/>
      <c r="J99" s="95"/>
      <c r="K99" s="247"/>
    </row>
    <row r="100" spans="1:11" s="37" customFormat="1" ht="11.25">
      <c r="A100" s="118"/>
      <c r="B100" s="35"/>
      <c r="C100" s="36"/>
      <c r="E100" s="100"/>
      <c r="F100" s="63"/>
      <c r="G100" s="73"/>
      <c r="H100" s="63"/>
      <c r="I100" s="63"/>
      <c r="J100" s="95"/>
      <c r="K100" s="247"/>
    </row>
    <row r="101" spans="1:11" s="22" customFormat="1" ht="15.75">
      <c r="A101" s="139" t="s">
        <v>28</v>
      </c>
      <c r="B101" s="21"/>
      <c r="C101" s="12"/>
      <c r="E101" s="102"/>
      <c r="F101" s="81"/>
      <c r="G101" s="78"/>
      <c r="H101" s="81"/>
      <c r="I101" s="81"/>
      <c r="J101" s="245"/>
      <c r="K101" s="251"/>
    </row>
    <row r="102" spans="1:11" s="37" customFormat="1" ht="11.25">
      <c r="A102" s="140"/>
      <c r="B102" s="48" t="s">
        <v>29</v>
      </c>
      <c r="C102" s="50"/>
      <c r="D102" s="51"/>
      <c r="E102" s="242"/>
      <c r="F102" s="244"/>
      <c r="G102" s="79"/>
      <c r="H102" s="63"/>
      <c r="I102" s="63"/>
      <c r="J102" s="95"/>
      <c r="K102" s="247"/>
    </row>
    <row r="103" spans="1:11" s="37" customFormat="1" ht="11.25">
      <c r="A103" s="118"/>
      <c r="B103" s="49" t="s">
        <v>30</v>
      </c>
      <c r="C103" s="28"/>
      <c r="D103" s="34"/>
      <c r="E103" s="100"/>
      <c r="F103" s="63"/>
      <c r="G103" s="73"/>
      <c r="H103" s="82"/>
      <c r="I103" s="63"/>
      <c r="J103" s="95"/>
      <c r="K103" s="247"/>
    </row>
    <row r="104" spans="1:11" s="37" customFormat="1" ht="11.25">
      <c r="A104" s="117" t="s">
        <v>231</v>
      </c>
      <c r="B104" s="52" t="s">
        <v>240</v>
      </c>
      <c r="C104" s="36" t="s">
        <v>241</v>
      </c>
      <c r="D104" s="44">
        <v>1</v>
      </c>
      <c r="E104" s="219">
        <v>115417.07</v>
      </c>
      <c r="F104" s="82">
        <v>115417.07</v>
      </c>
      <c r="G104" s="216">
        <v>0</v>
      </c>
      <c r="H104" s="82"/>
      <c r="I104" s="82">
        <v>115417.07</v>
      </c>
      <c r="J104" s="91">
        <f aca="true" t="shared" si="2" ref="J104:J112">SUM(F104-I104)</f>
        <v>0</v>
      </c>
      <c r="K104" s="249">
        <v>78</v>
      </c>
    </row>
    <row r="105" spans="1:11" s="37" customFormat="1" ht="11.25">
      <c r="A105" s="117" t="s">
        <v>232</v>
      </c>
      <c r="B105" s="52" t="s">
        <v>240</v>
      </c>
      <c r="C105" s="53" t="s">
        <v>242</v>
      </c>
      <c r="D105" s="44">
        <v>1</v>
      </c>
      <c r="E105" s="103">
        <v>199870.8</v>
      </c>
      <c r="F105" s="70">
        <v>199870.8</v>
      </c>
      <c r="G105" s="243">
        <v>0</v>
      </c>
      <c r="H105" s="70"/>
      <c r="I105" s="70">
        <v>199870.8</v>
      </c>
      <c r="J105" s="91">
        <f t="shared" si="2"/>
        <v>0</v>
      </c>
      <c r="K105" s="249">
        <v>27</v>
      </c>
    </row>
    <row r="106" spans="1:11" s="37" customFormat="1" ht="11.25">
      <c r="A106" s="117" t="s">
        <v>233</v>
      </c>
      <c r="B106" s="52" t="s">
        <v>240</v>
      </c>
      <c r="C106" s="53" t="s">
        <v>243</v>
      </c>
      <c r="D106" s="44">
        <v>1</v>
      </c>
      <c r="E106" s="103">
        <v>204734.05</v>
      </c>
      <c r="F106" s="70">
        <v>204734.05</v>
      </c>
      <c r="G106" s="243">
        <v>0</v>
      </c>
      <c r="H106" s="89"/>
      <c r="I106" s="70">
        <v>204734.05</v>
      </c>
      <c r="J106" s="91">
        <f t="shared" si="2"/>
        <v>0</v>
      </c>
      <c r="K106" s="249">
        <v>10</v>
      </c>
    </row>
    <row r="107" spans="1:11" s="37" customFormat="1" ht="11.25">
      <c r="A107" s="117" t="s">
        <v>234</v>
      </c>
      <c r="B107" s="52" t="s">
        <v>240</v>
      </c>
      <c r="C107" s="36" t="s">
        <v>244</v>
      </c>
      <c r="D107" s="44">
        <v>1</v>
      </c>
      <c r="E107" s="100">
        <v>73268.22</v>
      </c>
      <c r="F107" s="63">
        <v>73268.22</v>
      </c>
      <c r="G107" s="215">
        <v>0</v>
      </c>
      <c r="H107" s="63"/>
      <c r="I107" s="63">
        <v>73268.22</v>
      </c>
      <c r="J107" s="91">
        <f t="shared" si="2"/>
        <v>0</v>
      </c>
      <c r="K107" s="249">
        <v>120</v>
      </c>
    </row>
    <row r="108" spans="1:11" s="37" customFormat="1" ht="11.25">
      <c r="A108" s="117" t="s">
        <v>235</v>
      </c>
      <c r="B108" s="52" t="s">
        <v>240</v>
      </c>
      <c r="C108" s="53" t="s">
        <v>245</v>
      </c>
      <c r="D108" s="44">
        <v>1</v>
      </c>
      <c r="E108" s="103">
        <v>298238.82</v>
      </c>
      <c r="F108" s="70">
        <v>298238.82</v>
      </c>
      <c r="G108" s="243">
        <v>0</v>
      </c>
      <c r="H108" s="70"/>
      <c r="I108" s="70">
        <v>298238.82</v>
      </c>
      <c r="J108" s="91">
        <f t="shared" si="2"/>
        <v>0</v>
      </c>
      <c r="K108" s="249">
        <v>75</v>
      </c>
    </row>
    <row r="109" spans="1:11" s="37" customFormat="1" ht="11.25">
      <c r="A109" s="117" t="s">
        <v>236</v>
      </c>
      <c r="B109" s="52" t="s">
        <v>240</v>
      </c>
      <c r="C109" s="53" t="s">
        <v>246</v>
      </c>
      <c r="D109" s="44">
        <v>1</v>
      </c>
      <c r="E109" s="103">
        <v>314758.59</v>
      </c>
      <c r="F109" s="70">
        <v>314758.59</v>
      </c>
      <c r="G109" s="243">
        <v>0</v>
      </c>
      <c r="H109" s="70"/>
      <c r="I109" s="70">
        <v>314758.59</v>
      </c>
      <c r="J109" s="91">
        <f t="shared" si="2"/>
        <v>0</v>
      </c>
      <c r="K109" s="249">
        <v>30</v>
      </c>
    </row>
    <row r="110" spans="1:11" s="37" customFormat="1" ht="11.25">
      <c r="A110" s="117" t="s">
        <v>237</v>
      </c>
      <c r="B110" s="52" t="s">
        <v>240</v>
      </c>
      <c r="C110" s="53" t="s">
        <v>247</v>
      </c>
      <c r="D110" s="44">
        <v>1</v>
      </c>
      <c r="E110" s="103">
        <v>291754.79</v>
      </c>
      <c r="F110" s="70">
        <v>291754.79</v>
      </c>
      <c r="G110" s="243">
        <v>0</v>
      </c>
      <c r="H110" s="70"/>
      <c r="I110" s="70">
        <v>291425.96</v>
      </c>
      <c r="J110" s="191">
        <f t="shared" si="2"/>
        <v>328.8299999999581</v>
      </c>
      <c r="K110" s="249">
        <v>75</v>
      </c>
    </row>
    <row r="111" spans="1:11" s="37" customFormat="1" ht="11.25">
      <c r="A111" s="117" t="s">
        <v>238</v>
      </c>
      <c r="B111" s="52" t="s">
        <v>240</v>
      </c>
      <c r="C111" s="53" t="s">
        <v>248</v>
      </c>
      <c r="D111" s="44">
        <v>1</v>
      </c>
      <c r="E111" s="103">
        <v>91825.4</v>
      </c>
      <c r="F111" s="70">
        <v>91825.4</v>
      </c>
      <c r="G111" s="243">
        <v>0</v>
      </c>
      <c r="H111" s="70"/>
      <c r="I111" s="70">
        <v>91825.4</v>
      </c>
      <c r="J111" s="91">
        <f>SUM(F111-I111)</f>
        <v>0</v>
      </c>
      <c r="K111" s="249">
        <v>53</v>
      </c>
    </row>
    <row r="112" spans="1:11" s="37" customFormat="1" ht="11.25">
      <c r="A112" s="117" t="s">
        <v>239</v>
      </c>
      <c r="B112" s="52" t="s">
        <v>240</v>
      </c>
      <c r="C112" s="53" t="s">
        <v>249</v>
      </c>
      <c r="D112" s="44">
        <v>1</v>
      </c>
      <c r="E112" s="103">
        <v>84840.35</v>
      </c>
      <c r="F112" s="70">
        <v>84840.35</v>
      </c>
      <c r="G112" s="243">
        <v>0</v>
      </c>
      <c r="H112" s="70"/>
      <c r="I112" s="70">
        <v>84840.35</v>
      </c>
      <c r="J112" s="91">
        <f t="shared" si="2"/>
        <v>0</v>
      </c>
      <c r="K112" s="249">
        <v>40</v>
      </c>
    </row>
    <row r="113" spans="1:11" s="37" customFormat="1" ht="12" thickBot="1">
      <c r="A113" s="118"/>
      <c r="B113" s="35"/>
      <c r="C113" s="54" t="s">
        <v>51</v>
      </c>
      <c r="D113" s="55"/>
      <c r="E113" s="101">
        <f>SUM(E104:E112)</f>
        <v>1674708.09</v>
      </c>
      <c r="F113" s="126">
        <f>SUM(F104:F112)</f>
        <v>1674708.09</v>
      </c>
      <c r="G113" s="214">
        <f>SUM(G104:G112)</f>
        <v>0</v>
      </c>
      <c r="H113" s="193"/>
      <c r="I113" s="126">
        <f>SUM(I104:I112)</f>
        <v>1674379.26</v>
      </c>
      <c r="J113" s="193">
        <f>SUM(J104:J112)</f>
        <v>328.8299999999581</v>
      </c>
      <c r="K113" s="252"/>
    </row>
    <row r="114" spans="1:11" s="115" customFormat="1" ht="16.5" thickBot="1">
      <c r="A114" s="111"/>
      <c r="B114" s="112"/>
      <c r="C114" s="112"/>
      <c r="D114" s="113" t="s">
        <v>83</v>
      </c>
      <c r="E114" s="292" t="s">
        <v>58</v>
      </c>
      <c r="F114" s="293"/>
      <c r="G114" s="293"/>
      <c r="H114" s="293"/>
      <c r="I114" s="294"/>
      <c r="J114" s="114"/>
      <c r="K114" s="152" t="s">
        <v>85</v>
      </c>
    </row>
    <row r="115" spans="1:11" s="22" customFormat="1" ht="16.5" thickBot="1" thickTop="1">
      <c r="A115" s="116" t="s">
        <v>0</v>
      </c>
      <c r="B115" s="9" t="s">
        <v>1</v>
      </c>
      <c r="C115" s="9" t="s">
        <v>2</v>
      </c>
      <c r="D115" s="9" t="s">
        <v>82</v>
      </c>
      <c r="E115" s="71" t="s">
        <v>3</v>
      </c>
      <c r="F115" s="71" t="s">
        <v>4</v>
      </c>
      <c r="G115" s="71" t="s">
        <v>90</v>
      </c>
      <c r="H115" s="71" t="s">
        <v>53</v>
      </c>
      <c r="I115" s="71" t="s">
        <v>5</v>
      </c>
      <c r="J115" s="93" t="s">
        <v>57</v>
      </c>
      <c r="K115" s="153" t="s">
        <v>84</v>
      </c>
    </row>
    <row r="116" spans="1:11" s="37" customFormat="1" ht="12" thickTop="1">
      <c r="A116" s="117"/>
      <c r="B116" s="52"/>
      <c r="C116" s="36"/>
      <c r="D116" s="110"/>
      <c r="E116" s="62"/>
      <c r="F116" s="73"/>
      <c r="G116" s="73"/>
      <c r="H116" s="63"/>
      <c r="I116" s="63"/>
      <c r="J116" s="95"/>
      <c r="K116" s="255"/>
    </row>
    <row r="117" spans="1:11" s="37" customFormat="1" ht="11.25">
      <c r="A117" s="117"/>
      <c r="B117" s="52"/>
      <c r="C117" s="36"/>
      <c r="D117" s="110"/>
      <c r="E117" s="62"/>
      <c r="F117" s="73"/>
      <c r="G117" s="73"/>
      <c r="H117" s="63"/>
      <c r="I117" s="63"/>
      <c r="J117" s="95"/>
      <c r="K117" s="256"/>
    </row>
    <row r="118" spans="1:11" s="37" customFormat="1" ht="15">
      <c r="A118" s="118"/>
      <c r="B118" s="35"/>
      <c r="C118" s="13" t="s">
        <v>31</v>
      </c>
      <c r="D118" s="198"/>
      <c r="E118" s="101">
        <f>SUM(E113)</f>
        <v>1674708.09</v>
      </c>
      <c r="F118" s="193">
        <f>SUM(F113)</f>
        <v>1674708.09</v>
      </c>
      <c r="G118" s="213">
        <f>SUM(G113)</f>
        <v>0</v>
      </c>
      <c r="H118" s="193"/>
      <c r="I118" s="74">
        <f>SUM(I113)</f>
        <v>1674379.26</v>
      </c>
      <c r="J118" s="194">
        <f>SUM(F118-I118)</f>
        <v>328.8300000000745</v>
      </c>
      <c r="K118" s="250"/>
    </row>
    <row r="119" spans="1:11" s="37" customFormat="1" ht="11.25">
      <c r="A119" s="117"/>
      <c r="B119" s="52"/>
      <c r="C119" s="36"/>
      <c r="D119" s="44"/>
      <c r="E119" s="100"/>
      <c r="F119" s="63"/>
      <c r="G119" s="73"/>
      <c r="H119" s="63"/>
      <c r="I119" s="63"/>
      <c r="J119" s="95"/>
      <c r="K119" s="256"/>
    </row>
    <row r="120" spans="1:11" s="37" customFormat="1" ht="11.25">
      <c r="A120" s="120" t="s">
        <v>34</v>
      </c>
      <c r="B120" s="35"/>
      <c r="C120" s="36"/>
      <c r="E120" s="100"/>
      <c r="F120" s="63"/>
      <c r="G120" s="63"/>
      <c r="H120" s="63"/>
      <c r="I120" s="63"/>
      <c r="J120" s="95"/>
      <c r="K120" s="247"/>
    </row>
    <row r="121" spans="1:11" s="37" customFormat="1" ht="11.25">
      <c r="A121" s="118"/>
      <c r="B121" s="66" t="s">
        <v>35</v>
      </c>
      <c r="C121" s="36"/>
      <c r="E121" s="100"/>
      <c r="F121" s="63"/>
      <c r="G121" s="63"/>
      <c r="H121" s="63"/>
      <c r="I121" s="63"/>
      <c r="J121" s="95"/>
      <c r="K121" s="247"/>
    </row>
    <row r="122" spans="1:11" s="37" customFormat="1" ht="11.25">
      <c r="A122" s="118"/>
      <c r="B122" s="61" t="s">
        <v>133</v>
      </c>
      <c r="C122" s="36"/>
      <c r="E122" s="100"/>
      <c r="F122" s="63"/>
      <c r="G122" s="63"/>
      <c r="H122" s="63"/>
      <c r="I122" s="63"/>
      <c r="J122" s="95"/>
      <c r="K122" s="247"/>
    </row>
    <row r="123" spans="1:11" s="37" customFormat="1" ht="11.25">
      <c r="A123" s="117" t="s">
        <v>250</v>
      </c>
      <c r="B123" s="67" t="s">
        <v>36</v>
      </c>
      <c r="C123" s="36" t="s">
        <v>251</v>
      </c>
      <c r="D123" s="60">
        <v>1</v>
      </c>
      <c r="E123" s="109">
        <v>573520.94</v>
      </c>
      <c r="F123" s="63">
        <v>573520.94</v>
      </c>
      <c r="G123" s="212">
        <v>0</v>
      </c>
      <c r="H123" s="63"/>
      <c r="I123" s="109">
        <v>573520.93</v>
      </c>
      <c r="J123" s="191">
        <f>SUM(F123-I123)</f>
        <v>0.009999999892897904</v>
      </c>
      <c r="K123" s="257">
        <v>2000</v>
      </c>
    </row>
    <row r="124" spans="1:11" s="37" customFormat="1" ht="11.25">
      <c r="A124" s="117" t="s">
        <v>252</v>
      </c>
      <c r="B124" s="67" t="s">
        <v>36</v>
      </c>
      <c r="C124" s="68" t="s">
        <v>253</v>
      </c>
      <c r="D124" s="60">
        <v>1</v>
      </c>
      <c r="E124" s="199">
        <v>588113.82</v>
      </c>
      <c r="F124" s="82">
        <v>588113.82</v>
      </c>
      <c r="G124" s="212">
        <v>0</v>
      </c>
      <c r="H124" s="63"/>
      <c r="I124" s="199">
        <v>588056.32</v>
      </c>
      <c r="J124" s="191">
        <f>SUM(F124-I124)</f>
        <v>57.5</v>
      </c>
      <c r="K124" s="257">
        <v>648</v>
      </c>
    </row>
    <row r="125" spans="1:11" s="37" customFormat="1" ht="11.25">
      <c r="A125" s="117"/>
      <c r="B125" s="66" t="s">
        <v>134</v>
      </c>
      <c r="D125" s="60"/>
      <c r="E125" s="199"/>
      <c r="F125" s="82"/>
      <c r="G125" s="63"/>
      <c r="H125" s="63"/>
      <c r="I125" s="199"/>
      <c r="J125" s="95"/>
      <c r="K125" s="257"/>
    </row>
    <row r="126" spans="1:11" s="22" customFormat="1" ht="12.75">
      <c r="A126" s="117" t="s">
        <v>254</v>
      </c>
      <c r="B126" s="67" t="s">
        <v>36</v>
      </c>
      <c r="C126" s="37" t="s">
        <v>251</v>
      </c>
      <c r="D126" s="60">
        <v>1</v>
      </c>
      <c r="E126" s="109">
        <v>250000</v>
      </c>
      <c r="F126" s="63">
        <v>250000</v>
      </c>
      <c r="G126" s="212">
        <v>0</v>
      </c>
      <c r="H126" s="81"/>
      <c r="I126" s="109">
        <v>241998</v>
      </c>
      <c r="J126" s="191">
        <f>SUM(F126-I126)</f>
        <v>8002</v>
      </c>
      <c r="K126" s="257">
        <v>2000</v>
      </c>
    </row>
    <row r="127" spans="1:11" s="22" customFormat="1" ht="12.75">
      <c r="A127" s="117" t="s">
        <v>255</v>
      </c>
      <c r="B127" s="67" t="s">
        <v>36</v>
      </c>
      <c r="C127" s="37" t="s">
        <v>253</v>
      </c>
      <c r="D127" s="60">
        <v>1</v>
      </c>
      <c r="E127" s="109">
        <v>250000</v>
      </c>
      <c r="F127" s="63">
        <v>250000</v>
      </c>
      <c r="G127" s="212">
        <v>0</v>
      </c>
      <c r="H127" s="81"/>
      <c r="I127" s="109">
        <v>241998</v>
      </c>
      <c r="J127" s="191">
        <f>SUM(F127-I127)</f>
        <v>8002</v>
      </c>
      <c r="K127" s="257">
        <v>648</v>
      </c>
    </row>
    <row r="128" spans="1:11" s="22" customFormat="1" ht="12.75">
      <c r="A128" s="117"/>
      <c r="B128" s="67"/>
      <c r="C128" s="37"/>
      <c r="D128" s="60"/>
      <c r="E128" s="100"/>
      <c r="F128" s="63"/>
      <c r="G128" s="81"/>
      <c r="H128" s="81"/>
      <c r="I128" s="63"/>
      <c r="J128" s="95"/>
      <c r="K128" s="257"/>
    </row>
    <row r="129" spans="1:11" s="37" customFormat="1" ht="15">
      <c r="A129" s="118"/>
      <c r="B129" s="35"/>
      <c r="C129" s="105" t="s">
        <v>63</v>
      </c>
      <c r="D129" s="45"/>
      <c r="E129" s="101">
        <f>SUM(E123:E128)</f>
        <v>1661634.7599999998</v>
      </c>
      <c r="F129" s="193">
        <f>SUM(F123:F128)</f>
        <v>1661634.7599999998</v>
      </c>
      <c r="G129" s="213">
        <f>SUM(G123:G128)</f>
        <v>0</v>
      </c>
      <c r="H129" s="74"/>
      <c r="I129" s="192">
        <f>SUM(I123:I128)</f>
        <v>1645573.25</v>
      </c>
      <c r="J129" s="193">
        <f>SUM(J123:J128)</f>
        <v>16061.509999999893</v>
      </c>
      <c r="K129" s="250"/>
    </row>
    <row r="130" spans="1:11" s="37" customFormat="1" ht="11.25">
      <c r="A130" s="117"/>
      <c r="B130" s="52"/>
      <c r="C130" s="36"/>
      <c r="D130" s="44"/>
      <c r="E130" s="62"/>
      <c r="F130" s="73"/>
      <c r="G130" s="73"/>
      <c r="H130" s="63"/>
      <c r="I130" s="63"/>
      <c r="J130" s="95"/>
      <c r="K130" s="256"/>
    </row>
    <row r="131" spans="1:11" s="37" customFormat="1" ht="11.25">
      <c r="A131" s="117"/>
      <c r="B131" s="52"/>
      <c r="C131" s="36"/>
      <c r="D131" s="44"/>
      <c r="E131" s="62"/>
      <c r="F131" s="73"/>
      <c r="G131" s="73"/>
      <c r="H131" s="63"/>
      <c r="I131" s="63"/>
      <c r="J131" s="95"/>
      <c r="K131" s="256"/>
    </row>
    <row r="132" spans="1:11" s="37" customFormat="1" ht="11.25">
      <c r="A132" s="117"/>
      <c r="B132" s="35"/>
      <c r="C132" s="36"/>
      <c r="D132" s="44"/>
      <c r="E132" s="62"/>
      <c r="F132" s="73"/>
      <c r="G132" s="73"/>
      <c r="H132" s="63"/>
      <c r="I132" s="63"/>
      <c r="J132" s="95"/>
      <c r="K132" s="258"/>
    </row>
    <row r="133" spans="1:11" s="37" customFormat="1" ht="11.25">
      <c r="A133" s="117"/>
      <c r="B133" s="52"/>
      <c r="C133" s="36"/>
      <c r="D133" s="44"/>
      <c r="E133" s="62"/>
      <c r="F133" s="73"/>
      <c r="G133" s="73"/>
      <c r="H133" s="63"/>
      <c r="I133" s="63"/>
      <c r="J133" s="95"/>
      <c r="K133" s="258"/>
    </row>
    <row r="134" spans="1:11" s="37" customFormat="1" ht="11.25">
      <c r="A134" s="117"/>
      <c r="B134" s="52"/>
      <c r="C134" s="36"/>
      <c r="D134" s="44"/>
      <c r="E134" s="62"/>
      <c r="F134" s="73"/>
      <c r="G134" s="73"/>
      <c r="H134" s="63"/>
      <c r="I134" s="63"/>
      <c r="J134" s="95"/>
      <c r="K134" s="258"/>
    </row>
    <row r="135" spans="1:11" s="37" customFormat="1" ht="11.25">
      <c r="A135" s="117"/>
      <c r="B135" s="35"/>
      <c r="C135" s="36"/>
      <c r="D135" s="44"/>
      <c r="E135" s="62"/>
      <c r="F135" s="63"/>
      <c r="G135" s="63"/>
      <c r="H135" s="63"/>
      <c r="I135" s="63"/>
      <c r="J135" s="95"/>
      <c r="K135" s="258"/>
    </row>
    <row r="136" spans="1:11" s="37" customFormat="1" ht="11.25">
      <c r="A136" s="118"/>
      <c r="B136" s="56"/>
      <c r="C136" s="57"/>
      <c r="D136" s="58"/>
      <c r="E136" s="76"/>
      <c r="F136" s="74"/>
      <c r="G136" s="74"/>
      <c r="H136" s="74"/>
      <c r="I136" s="63"/>
      <c r="J136" s="253"/>
      <c r="K136" s="259"/>
    </row>
    <row r="137" spans="1:11" s="37" customFormat="1" ht="11.25">
      <c r="A137" s="118"/>
      <c r="B137" s="35"/>
      <c r="C137" s="36"/>
      <c r="E137" s="62"/>
      <c r="F137" s="63"/>
      <c r="G137" s="63"/>
      <c r="H137" s="63"/>
      <c r="I137" s="63"/>
      <c r="J137" s="95"/>
      <c r="K137" s="260"/>
    </row>
    <row r="138" spans="1:11" s="37" customFormat="1" ht="12" customHeight="1">
      <c r="A138" s="118"/>
      <c r="B138" s="35"/>
      <c r="C138" s="36"/>
      <c r="E138" s="62"/>
      <c r="F138" s="63"/>
      <c r="G138" s="63"/>
      <c r="H138" s="63"/>
      <c r="I138" s="63"/>
      <c r="J138" s="95"/>
      <c r="K138" s="260"/>
    </row>
    <row r="139" spans="1:11" s="37" customFormat="1" ht="11.25" hidden="1">
      <c r="A139" s="118"/>
      <c r="B139" s="35"/>
      <c r="C139" s="36"/>
      <c r="E139" s="62"/>
      <c r="F139" s="63"/>
      <c r="G139" s="63"/>
      <c r="H139" s="63"/>
      <c r="I139" s="63"/>
      <c r="J139" s="95"/>
      <c r="K139" s="260"/>
    </row>
    <row r="140" spans="1:11" s="37" customFormat="1" ht="11.25" hidden="1">
      <c r="A140" s="118"/>
      <c r="B140" s="35"/>
      <c r="C140" s="36"/>
      <c r="E140" s="62"/>
      <c r="F140" s="63"/>
      <c r="G140" s="63"/>
      <c r="H140" s="63"/>
      <c r="I140" s="63"/>
      <c r="J140" s="95"/>
      <c r="K140" s="260"/>
    </row>
    <row r="141" spans="1:11" s="37" customFormat="1" ht="11.25" hidden="1">
      <c r="A141" s="118"/>
      <c r="B141" s="35"/>
      <c r="C141" s="36"/>
      <c r="E141" s="62"/>
      <c r="F141" s="63"/>
      <c r="G141" s="63"/>
      <c r="H141" s="63"/>
      <c r="I141" s="63"/>
      <c r="J141" s="95"/>
      <c r="K141" s="260"/>
    </row>
    <row r="142" spans="1:11" s="37" customFormat="1" ht="11.25" hidden="1">
      <c r="A142" s="118"/>
      <c r="B142" s="35"/>
      <c r="C142" s="36"/>
      <c r="E142" s="62"/>
      <c r="F142" s="63"/>
      <c r="G142" s="63"/>
      <c r="H142" s="63"/>
      <c r="I142" s="63"/>
      <c r="J142" s="95"/>
      <c r="K142" s="260"/>
    </row>
    <row r="143" spans="1:11" s="37" customFormat="1" ht="11.25" hidden="1">
      <c r="A143" s="118"/>
      <c r="B143" s="35"/>
      <c r="C143" s="36"/>
      <c r="E143" s="62"/>
      <c r="F143" s="63"/>
      <c r="G143" s="63"/>
      <c r="H143" s="63"/>
      <c r="I143" s="63"/>
      <c r="J143" s="95"/>
      <c r="K143" s="260"/>
    </row>
    <row r="144" spans="1:11" s="37" customFormat="1" ht="11.25" hidden="1">
      <c r="A144" s="118"/>
      <c r="B144" s="35"/>
      <c r="C144" s="36"/>
      <c r="E144" s="62"/>
      <c r="F144" s="63"/>
      <c r="G144" s="63"/>
      <c r="H144" s="63"/>
      <c r="I144" s="63"/>
      <c r="J144" s="95"/>
      <c r="K144" s="260"/>
    </row>
    <row r="145" spans="1:11" s="37" customFormat="1" ht="11.25">
      <c r="A145" s="118"/>
      <c r="B145" s="35"/>
      <c r="C145" s="28"/>
      <c r="D145" s="34"/>
      <c r="E145" s="76"/>
      <c r="F145" s="74"/>
      <c r="G145" s="74"/>
      <c r="H145" s="74"/>
      <c r="I145" s="74"/>
      <c r="J145" s="253"/>
      <c r="K145" s="259"/>
    </row>
    <row r="146" spans="1:11" s="37" customFormat="1" ht="11.25">
      <c r="A146" s="118"/>
      <c r="B146" s="35"/>
      <c r="C146" s="28"/>
      <c r="D146" s="34"/>
      <c r="E146" s="76"/>
      <c r="F146" s="74"/>
      <c r="G146" s="74"/>
      <c r="H146" s="74"/>
      <c r="I146" s="74"/>
      <c r="J146" s="253"/>
      <c r="K146" s="259"/>
    </row>
    <row r="147" spans="1:11" s="37" customFormat="1" ht="11.25">
      <c r="A147" s="118"/>
      <c r="B147" s="35"/>
      <c r="C147" s="28"/>
      <c r="D147" s="34"/>
      <c r="E147" s="76"/>
      <c r="F147" s="74"/>
      <c r="G147" s="74"/>
      <c r="H147" s="74"/>
      <c r="I147" s="74"/>
      <c r="J147" s="253"/>
      <c r="K147" s="259"/>
    </row>
    <row r="148" spans="1:11" s="37" customFormat="1" ht="11.25">
      <c r="A148" s="118"/>
      <c r="B148" s="35"/>
      <c r="C148" s="28"/>
      <c r="D148" s="34"/>
      <c r="E148" s="76"/>
      <c r="F148" s="74"/>
      <c r="G148" s="74"/>
      <c r="H148" s="74"/>
      <c r="I148" s="74"/>
      <c r="J148" s="253"/>
      <c r="K148" s="259"/>
    </row>
    <row r="149" spans="1:11" s="37" customFormat="1" ht="11.25">
      <c r="A149" s="118"/>
      <c r="B149" s="35"/>
      <c r="C149" s="28"/>
      <c r="D149" s="34"/>
      <c r="E149" s="76"/>
      <c r="F149" s="74"/>
      <c r="G149" s="74"/>
      <c r="H149" s="74"/>
      <c r="I149" s="74"/>
      <c r="J149" s="253"/>
      <c r="K149" s="259"/>
    </row>
    <row r="150" spans="1:11" s="37" customFormat="1" ht="11.25">
      <c r="A150" s="118"/>
      <c r="B150" s="35"/>
      <c r="C150" s="28"/>
      <c r="D150" s="34"/>
      <c r="E150" s="76"/>
      <c r="F150" s="74"/>
      <c r="G150" s="74"/>
      <c r="H150" s="74"/>
      <c r="I150" s="74"/>
      <c r="J150" s="253"/>
      <c r="K150" s="259"/>
    </row>
    <row r="151" spans="1:11" s="37" customFormat="1" ht="11.25">
      <c r="A151" s="118"/>
      <c r="B151" s="35"/>
      <c r="C151" s="28"/>
      <c r="D151" s="34"/>
      <c r="E151" s="76"/>
      <c r="F151" s="74"/>
      <c r="G151" s="74"/>
      <c r="H151" s="74"/>
      <c r="I151" s="74"/>
      <c r="J151" s="253"/>
      <c r="K151" s="259"/>
    </row>
    <row r="152" spans="1:11" s="37" customFormat="1" ht="11.25">
      <c r="A152" s="118"/>
      <c r="B152" s="35"/>
      <c r="C152" s="28"/>
      <c r="D152" s="34"/>
      <c r="E152" s="76"/>
      <c r="F152" s="74"/>
      <c r="G152" s="74"/>
      <c r="H152" s="74"/>
      <c r="I152" s="74"/>
      <c r="J152" s="253"/>
      <c r="K152" s="259"/>
    </row>
    <row r="153" spans="1:11" s="37" customFormat="1" ht="11.25">
      <c r="A153" s="118"/>
      <c r="B153" s="35"/>
      <c r="C153" s="28"/>
      <c r="D153" s="34"/>
      <c r="E153" s="76"/>
      <c r="F153" s="74"/>
      <c r="G153" s="74"/>
      <c r="H153" s="74"/>
      <c r="I153" s="74"/>
      <c r="J153" s="253"/>
      <c r="K153" s="259"/>
    </row>
    <row r="154" spans="1:11" s="37" customFormat="1" ht="11.25">
      <c r="A154" s="118"/>
      <c r="B154" s="35"/>
      <c r="C154" s="28"/>
      <c r="D154" s="34"/>
      <c r="E154" s="76"/>
      <c r="F154" s="74"/>
      <c r="G154" s="74"/>
      <c r="H154" s="74"/>
      <c r="I154" s="74"/>
      <c r="J154" s="253"/>
      <c r="K154" s="259"/>
    </row>
    <row r="155" spans="1:11" s="37" customFormat="1" ht="11.25">
      <c r="A155" s="118"/>
      <c r="B155" s="35"/>
      <c r="C155" s="28"/>
      <c r="D155" s="34"/>
      <c r="E155" s="76"/>
      <c r="F155" s="74"/>
      <c r="G155" s="74"/>
      <c r="H155" s="74"/>
      <c r="I155" s="74"/>
      <c r="J155" s="253"/>
      <c r="K155" s="259"/>
    </row>
    <row r="156" spans="1:11" s="127" customFormat="1" ht="12" thickBot="1">
      <c r="A156" s="121"/>
      <c r="B156" s="122"/>
      <c r="C156" s="123"/>
      <c r="D156" s="124"/>
      <c r="E156" s="125"/>
      <c r="F156" s="126"/>
      <c r="G156" s="126"/>
      <c r="H156" s="126"/>
      <c r="I156" s="126"/>
      <c r="J156" s="254"/>
      <c r="K156" s="261"/>
    </row>
    <row r="157" spans="1:11" s="115" customFormat="1" ht="16.5" thickBot="1">
      <c r="A157" s="111"/>
      <c r="B157" s="112"/>
      <c r="C157" s="112"/>
      <c r="D157" s="113" t="s">
        <v>83</v>
      </c>
      <c r="E157" s="292" t="s">
        <v>58</v>
      </c>
      <c r="F157" s="293"/>
      <c r="G157" s="293"/>
      <c r="H157" s="293"/>
      <c r="I157" s="294"/>
      <c r="J157" s="128"/>
      <c r="K157" s="129"/>
    </row>
    <row r="158" spans="1:11" s="22" customFormat="1" ht="16.5" thickBot="1" thickTop="1">
      <c r="A158" s="116" t="s">
        <v>0</v>
      </c>
      <c r="B158" s="9" t="s">
        <v>1</v>
      </c>
      <c r="C158" s="9" t="s">
        <v>2</v>
      </c>
      <c r="D158" s="9" t="s">
        <v>82</v>
      </c>
      <c r="E158" s="71" t="s">
        <v>3</v>
      </c>
      <c r="F158" s="71" t="s">
        <v>4</v>
      </c>
      <c r="G158" s="71" t="s">
        <v>90</v>
      </c>
      <c r="H158" s="71" t="s">
        <v>53</v>
      </c>
      <c r="I158" s="71" t="s">
        <v>5</v>
      </c>
      <c r="J158" s="93" t="s">
        <v>57</v>
      </c>
      <c r="K158" s="69"/>
    </row>
    <row r="159" spans="1:11" s="22" customFormat="1" ht="13.5" thickTop="1">
      <c r="A159" s="130"/>
      <c r="B159" s="11"/>
      <c r="D159" s="24"/>
      <c r="E159" s="88"/>
      <c r="F159" s="81"/>
      <c r="G159" s="81"/>
      <c r="H159" s="81"/>
      <c r="I159" s="81"/>
      <c r="J159" s="245"/>
      <c r="K159" s="267"/>
    </row>
    <row r="160" spans="1:11" s="37" customFormat="1" ht="11.25">
      <c r="A160" s="120" t="s">
        <v>39</v>
      </c>
      <c r="B160" s="35"/>
      <c r="C160" s="36"/>
      <c r="E160" s="62"/>
      <c r="F160" s="63"/>
      <c r="G160" s="63"/>
      <c r="H160" s="63"/>
      <c r="I160" s="63"/>
      <c r="J160" s="95"/>
      <c r="K160" s="228"/>
    </row>
    <row r="161" spans="1:11" s="37" customFormat="1" ht="11.25">
      <c r="A161" s="118"/>
      <c r="B161" s="48" t="s">
        <v>37</v>
      </c>
      <c r="C161" s="36"/>
      <c r="E161" s="62"/>
      <c r="F161" s="63"/>
      <c r="G161" s="63"/>
      <c r="H161" s="63"/>
      <c r="I161" s="63"/>
      <c r="J161" s="95"/>
      <c r="K161" s="228"/>
    </row>
    <row r="162" spans="1:11" s="37" customFormat="1" ht="11.25">
      <c r="A162" s="118"/>
      <c r="B162" s="49" t="s">
        <v>38</v>
      </c>
      <c r="C162" s="36"/>
      <c r="E162" s="62"/>
      <c r="F162" s="63"/>
      <c r="G162" s="63"/>
      <c r="H162" s="63"/>
      <c r="I162" s="63"/>
      <c r="J162" s="95"/>
      <c r="K162" s="228"/>
    </row>
    <row r="163" spans="1:11" s="37" customFormat="1" ht="11.25">
      <c r="A163" s="117" t="s">
        <v>256</v>
      </c>
      <c r="B163" s="52" t="s">
        <v>270</v>
      </c>
      <c r="C163" s="36" t="s">
        <v>271</v>
      </c>
      <c r="D163" s="44">
        <v>1</v>
      </c>
      <c r="E163" s="219">
        <v>69124.26</v>
      </c>
      <c r="F163" s="82">
        <v>69124.26</v>
      </c>
      <c r="G163" s="216">
        <v>0</v>
      </c>
      <c r="H163" s="82"/>
      <c r="I163" s="82">
        <v>69124.26</v>
      </c>
      <c r="J163" s="91">
        <f aca="true" t="shared" si="3" ref="J163:J180">SUM(F163-I163)</f>
        <v>0</v>
      </c>
      <c r="K163" s="235">
        <v>171</v>
      </c>
    </row>
    <row r="164" spans="1:11" s="37" customFormat="1" ht="11.25">
      <c r="A164" s="117" t="s">
        <v>257</v>
      </c>
      <c r="B164" s="35" t="s">
        <v>270</v>
      </c>
      <c r="C164" s="36" t="s">
        <v>271</v>
      </c>
      <c r="D164" s="44">
        <v>1</v>
      </c>
      <c r="E164" s="100">
        <v>59412.38</v>
      </c>
      <c r="F164" s="63">
        <v>59412.38</v>
      </c>
      <c r="G164" s="215">
        <v>0</v>
      </c>
      <c r="H164" s="82"/>
      <c r="I164" s="63">
        <v>59412.39</v>
      </c>
      <c r="J164" s="91">
        <f t="shared" si="3"/>
        <v>-0.010000000002037268</v>
      </c>
      <c r="K164" s="235">
        <v>171</v>
      </c>
    </row>
    <row r="165" spans="1:11" s="37" customFormat="1" ht="11.25">
      <c r="A165" s="117" t="s">
        <v>258</v>
      </c>
      <c r="B165" s="35" t="s">
        <v>272</v>
      </c>
      <c r="C165" s="36" t="s">
        <v>273</v>
      </c>
      <c r="D165" s="44">
        <v>1</v>
      </c>
      <c r="E165" s="100">
        <v>235722.71</v>
      </c>
      <c r="F165" s="63">
        <v>235722.71</v>
      </c>
      <c r="G165" s="215">
        <v>0</v>
      </c>
      <c r="H165" s="63"/>
      <c r="I165" s="63">
        <v>235722.71</v>
      </c>
      <c r="J165" s="91">
        <f t="shared" si="3"/>
        <v>0</v>
      </c>
      <c r="K165" s="235">
        <v>43</v>
      </c>
    </row>
    <row r="166" spans="1:11" s="37" customFormat="1" ht="11.25">
      <c r="A166" s="117" t="s">
        <v>259</v>
      </c>
      <c r="B166" s="35" t="s">
        <v>141</v>
      </c>
      <c r="C166" s="36" t="s">
        <v>274</v>
      </c>
      <c r="D166" s="44">
        <v>1</v>
      </c>
      <c r="E166" s="100">
        <v>79618.47</v>
      </c>
      <c r="F166" s="63">
        <v>79618.47</v>
      </c>
      <c r="G166" s="215">
        <v>0</v>
      </c>
      <c r="H166" s="63"/>
      <c r="I166" s="63">
        <v>79618.47</v>
      </c>
      <c r="J166" s="91">
        <f t="shared" si="3"/>
        <v>0</v>
      </c>
      <c r="K166" s="235">
        <v>90</v>
      </c>
    </row>
    <row r="167" spans="1:11" s="37" customFormat="1" ht="11.25">
      <c r="A167" s="117" t="s">
        <v>260</v>
      </c>
      <c r="B167" s="35" t="s">
        <v>275</v>
      </c>
      <c r="C167" s="36" t="s">
        <v>276</v>
      </c>
      <c r="D167" s="44">
        <v>1</v>
      </c>
      <c r="E167" s="100">
        <v>13672.57</v>
      </c>
      <c r="F167" s="63">
        <v>13672.57</v>
      </c>
      <c r="G167" s="215">
        <v>0</v>
      </c>
      <c r="H167" s="63"/>
      <c r="I167" s="63">
        <v>13672.57</v>
      </c>
      <c r="J167" s="91">
        <f t="shared" si="3"/>
        <v>0</v>
      </c>
      <c r="K167" s="235">
        <v>75</v>
      </c>
    </row>
    <row r="168" spans="1:11" s="37" customFormat="1" ht="11.25">
      <c r="A168" s="117" t="s">
        <v>261</v>
      </c>
      <c r="B168" s="35" t="s">
        <v>69</v>
      </c>
      <c r="C168" s="36" t="s">
        <v>277</v>
      </c>
      <c r="D168" s="44">
        <v>1</v>
      </c>
      <c r="E168" s="100">
        <v>74879.85</v>
      </c>
      <c r="F168" s="63">
        <v>74879.85</v>
      </c>
      <c r="G168" s="215">
        <v>0</v>
      </c>
      <c r="H168" s="63"/>
      <c r="I168" s="63">
        <v>74879.86</v>
      </c>
      <c r="J168" s="191">
        <f t="shared" si="3"/>
        <v>-0.00999999999476131</v>
      </c>
      <c r="K168" s="235">
        <v>54</v>
      </c>
    </row>
    <row r="169" spans="1:11" s="37" customFormat="1" ht="11.25">
      <c r="A169" s="117" t="s">
        <v>262</v>
      </c>
      <c r="B169" s="35" t="s">
        <v>278</v>
      </c>
      <c r="C169" s="36" t="s">
        <v>20</v>
      </c>
      <c r="D169" s="44">
        <v>1</v>
      </c>
      <c r="E169" s="100">
        <v>119470.86</v>
      </c>
      <c r="F169" s="63">
        <v>119470.86</v>
      </c>
      <c r="G169" s="215">
        <v>0</v>
      </c>
      <c r="H169" s="63"/>
      <c r="I169" s="63">
        <v>119470.86</v>
      </c>
      <c r="J169" s="91">
        <f t="shared" si="3"/>
        <v>0</v>
      </c>
      <c r="K169" s="235">
        <v>46</v>
      </c>
    </row>
    <row r="170" spans="1:11" s="37" customFormat="1" ht="11.25">
      <c r="A170" s="117" t="s">
        <v>263</v>
      </c>
      <c r="B170" s="35" t="s">
        <v>279</v>
      </c>
      <c r="C170" s="36" t="s">
        <v>280</v>
      </c>
      <c r="D170" s="44">
        <v>1</v>
      </c>
      <c r="E170" s="100">
        <v>147968.81</v>
      </c>
      <c r="F170" s="63">
        <v>147968.81</v>
      </c>
      <c r="G170" s="215">
        <v>0</v>
      </c>
      <c r="H170" s="63"/>
      <c r="I170" s="63">
        <v>149595.12</v>
      </c>
      <c r="J170" s="191">
        <f t="shared" si="3"/>
        <v>-1626.3099999999977</v>
      </c>
      <c r="K170" s="235">
        <v>42</v>
      </c>
    </row>
    <row r="171" spans="1:11" s="37" customFormat="1" ht="11.25">
      <c r="A171" s="117" t="s">
        <v>264</v>
      </c>
      <c r="B171" s="35" t="s">
        <v>281</v>
      </c>
      <c r="C171" s="36" t="s">
        <v>26</v>
      </c>
      <c r="D171" s="44">
        <v>1</v>
      </c>
      <c r="E171" s="100">
        <v>148376.97</v>
      </c>
      <c r="F171" s="63">
        <v>148376.97</v>
      </c>
      <c r="G171" s="215">
        <v>0</v>
      </c>
      <c r="H171" s="63"/>
      <c r="I171" s="63">
        <v>143609.49</v>
      </c>
      <c r="J171" s="191">
        <f t="shared" si="3"/>
        <v>4767.4800000000105</v>
      </c>
      <c r="K171" s="235">
        <v>155</v>
      </c>
    </row>
    <row r="172" spans="1:11" s="37" customFormat="1" ht="11.25">
      <c r="A172" s="117" t="s">
        <v>265</v>
      </c>
      <c r="B172" s="35" t="s">
        <v>69</v>
      </c>
      <c r="C172" s="36" t="s">
        <v>282</v>
      </c>
      <c r="D172" s="44">
        <v>1</v>
      </c>
      <c r="E172" s="100">
        <v>172273.83</v>
      </c>
      <c r="F172" s="63">
        <v>172273.83</v>
      </c>
      <c r="G172" s="215">
        <v>0</v>
      </c>
      <c r="H172" s="63"/>
      <c r="I172" s="63">
        <v>172273.83</v>
      </c>
      <c r="J172" s="91">
        <f t="shared" si="3"/>
        <v>0</v>
      </c>
      <c r="K172" s="235">
        <v>23</v>
      </c>
    </row>
    <row r="173" spans="1:11" s="37" customFormat="1" ht="11.25">
      <c r="A173" s="117" t="s">
        <v>266</v>
      </c>
      <c r="B173" s="35" t="s">
        <v>429</v>
      </c>
      <c r="C173" s="36" t="s">
        <v>283</v>
      </c>
      <c r="D173" s="60">
        <v>1</v>
      </c>
      <c r="E173" s="262">
        <v>45978.07</v>
      </c>
      <c r="F173" s="70">
        <v>45978.07</v>
      </c>
      <c r="G173" s="215">
        <v>0</v>
      </c>
      <c r="H173" s="63"/>
      <c r="I173" s="70">
        <v>45978.07</v>
      </c>
      <c r="J173" s="91">
        <f t="shared" si="3"/>
        <v>0</v>
      </c>
      <c r="K173" s="235">
        <v>25</v>
      </c>
    </row>
    <row r="174" spans="1:11" s="37" customFormat="1" ht="11.25">
      <c r="A174" s="117" t="s">
        <v>267</v>
      </c>
      <c r="B174" s="35" t="s">
        <v>94</v>
      </c>
      <c r="C174" s="36" t="s">
        <v>284</v>
      </c>
      <c r="D174" s="42">
        <v>1</v>
      </c>
      <c r="E174" s="100">
        <v>64665.38</v>
      </c>
      <c r="F174" s="63">
        <v>64665.38</v>
      </c>
      <c r="G174" s="215">
        <v>0</v>
      </c>
      <c r="H174" s="63"/>
      <c r="I174" s="70">
        <v>64665.38</v>
      </c>
      <c r="J174" s="91">
        <f t="shared" si="3"/>
        <v>0</v>
      </c>
      <c r="K174" s="235">
        <v>23</v>
      </c>
    </row>
    <row r="175" spans="1:11" s="37" customFormat="1" ht="11.25">
      <c r="A175" s="117" t="s">
        <v>268</v>
      </c>
      <c r="B175" s="35" t="s">
        <v>285</v>
      </c>
      <c r="C175" s="36" t="s">
        <v>19</v>
      </c>
      <c r="D175" s="44">
        <v>1</v>
      </c>
      <c r="E175" s="100">
        <v>54952.08</v>
      </c>
      <c r="F175" s="63">
        <v>54952.08</v>
      </c>
      <c r="G175" s="215">
        <v>0</v>
      </c>
      <c r="H175" s="63"/>
      <c r="I175" s="63">
        <v>54952.08</v>
      </c>
      <c r="J175" s="91">
        <f t="shared" si="3"/>
        <v>0</v>
      </c>
      <c r="K175" s="235">
        <v>104</v>
      </c>
    </row>
    <row r="176" spans="1:11" s="37" customFormat="1" ht="11.25">
      <c r="A176" s="117" t="s">
        <v>269</v>
      </c>
      <c r="B176" s="35" t="s">
        <v>272</v>
      </c>
      <c r="C176" s="36" t="s">
        <v>131</v>
      </c>
      <c r="D176" s="44">
        <v>1</v>
      </c>
      <c r="E176" s="100">
        <v>179794.01</v>
      </c>
      <c r="F176" s="63">
        <v>179794.01</v>
      </c>
      <c r="G176" s="215">
        <v>0</v>
      </c>
      <c r="H176" s="63"/>
      <c r="I176" s="63">
        <v>179794.01</v>
      </c>
      <c r="J176" s="91">
        <f t="shared" si="3"/>
        <v>0</v>
      </c>
      <c r="K176" s="235">
        <v>52</v>
      </c>
    </row>
    <row r="177" spans="1:11" s="37" customFormat="1" ht="11.25">
      <c r="A177" s="117" t="s">
        <v>286</v>
      </c>
      <c r="B177" s="35" t="s">
        <v>135</v>
      </c>
      <c r="C177" s="36" t="s">
        <v>25</v>
      </c>
      <c r="D177" s="44">
        <v>1</v>
      </c>
      <c r="E177" s="100">
        <v>73427.6</v>
      </c>
      <c r="F177" s="63">
        <v>73427.6</v>
      </c>
      <c r="G177" s="215">
        <v>0</v>
      </c>
      <c r="H177" s="63"/>
      <c r="I177" s="63">
        <v>73427.6</v>
      </c>
      <c r="J177" s="91">
        <f t="shared" si="3"/>
        <v>0</v>
      </c>
      <c r="K177" s="235">
        <v>28</v>
      </c>
    </row>
    <row r="178" spans="1:11" s="37" customFormat="1" ht="11.25">
      <c r="A178" s="117" t="s">
        <v>287</v>
      </c>
      <c r="B178" s="35" t="s">
        <v>288</v>
      </c>
      <c r="C178" s="36" t="s">
        <v>289</v>
      </c>
      <c r="D178" s="44">
        <v>1</v>
      </c>
      <c r="E178" s="100">
        <v>270950.71</v>
      </c>
      <c r="F178" s="63">
        <v>270950.71</v>
      </c>
      <c r="G178" s="215">
        <v>0</v>
      </c>
      <c r="H178" s="63"/>
      <c r="I178" s="63">
        <v>270950.71</v>
      </c>
      <c r="J178" s="91">
        <f t="shared" si="3"/>
        <v>0</v>
      </c>
      <c r="K178" s="235">
        <v>78</v>
      </c>
    </row>
    <row r="179" spans="1:11" s="37" customFormat="1" ht="11.25">
      <c r="A179" s="117" t="s">
        <v>290</v>
      </c>
      <c r="B179" s="35" t="s">
        <v>291</v>
      </c>
      <c r="C179" s="36" t="s">
        <v>17</v>
      </c>
      <c r="D179" s="44">
        <v>1</v>
      </c>
      <c r="E179" s="100">
        <v>107820.95</v>
      </c>
      <c r="F179" s="63">
        <v>107820.95</v>
      </c>
      <c r="G179" s="215">
        <v>0</v>
      </c>
      <c r="H179" s="63"/>
      <c r="I179" s="63">
        <v>107820.95</v>
      </c>
      <c r="J179" s="91">
        <f t="shared" si="3"/>
        <v>0</v>
      </c>
      <c r="K179" s="235">
        <v>185</v>
      </c>
    </row>
    <row r="180" spans="1:11" s="37" customFormat="1" ht="11.25">
      <c r="A180" s="117" t="s">
        <v>292</v>
      </c>
      <c r="B180" s="35" t="s">
        <v>137</v>
      </c>
      <c r="C180" s="36" t="s">
        <v>131</v>
      </c>
      <c r="D180" s="44">
        <v>1</v>
      </c>
      <c r="E180" s="100">
        <v>196058.41</v>
      </c>
      <c r="F180" s="63">
        <v>196058.41</v>
      </c>
      <c r="G180" s="215">
        <v>0</v>
      </c>
      <c r="H180" s="63"/>
      <c r="I180" s="63">
        <v>196058.41</v>
      </c>
      <c r="J180" s="91">
        <f t="shared" si="3"/>
        <v>0</v>
      </c>
      <c r="K180" s="235">
        <v>142</v>
      </c>
    </row>
    <row r="181" spans="1:11" s="37" customFormat="1" ht="11.25">
      <c r="A181" s="117"/>
      <c r="B181" s="35"/>
      <c r="C181" s="28" t="s">
        <v>91</v>
      </c>
      <c r="D181" s="44"/>
      <c r="E181" s="101">
        <f>SUM(E163:E180)</f>
        <v>2114167.92</v>
      </c>
      <c r="F181" s="74">
        <f>SUM(F163:F180)</f>
        <v>2114167.92</v>
      </c>
      <c r="G181" s="214">
        <f>SUM(G163:G180)</f>
        <v>0</v>
      </c>
      <c r="H181" s="109"/>
      <c r="I181" s="74">
        <f>SUM(I163:I180)</f>
        <v>2111026.77</v>
      </c>
      <c r="J181" s="192">
        <f>SUM(J163:J180)</f>
        <v>3141.150000000016</v>
      </c>
      <c r="K181" s="236"/>
    </row>
    <row r="182" spans="1:11" s="37" customFormat="1" ht="11.25">
      <c r="A182" s="117"/>
      <c r="B182" s="61" t="s">
        <v>64</v>
      </c>
      <c r="C182" s="36"/>
      <c r="E182" s="100"/>
      <c r="F182" s="63"/>
      <c r="G182" s="73"/>
      <c r="H182" s="63"/>
      <c r="I182" s="63"/>
      <c r="J182" s="266"/>
      <c r="K182" s="234"/>
    </row>
    <row r="183" spans="1:11" s="37" customFormat="1" ht="11.25">
      <c r="A183" s="117" t="s">
        <v>293</v>
      </c>
      <c r="B183" s="47" t="s">
        <v>323</v>
      </c>
      <c r="C183" s="36" t="s">
        <v>324</v>
      </c>
      <c r="D183" s="44">
        <v>1</v>
      </c>
      <c r="E183" s="100">
        <v>304315.3</v>
      </c>
      <c r="F183" s="63">
        <v>304315.3</v>
      </c>
      <c r="G183" s="215">
        <v>0</v>
      </c>
      <c r="H183" s="109"/>
      <c r="I183" s="63">
        <v>304315.3</v>
      </c>
      <c r="J183" s="91">
        <f aca="true" t="shared" si="4" ref="J183:J211">SUM(F183-I183)</f>
        <v>0</v>
      </c>
      <c r="K183" s="235">
        <v>600</v>
      </c>
    </row>
    <row r="184" spans="1:11" s="37" customFormat="1" ht="11.25">
      <c r="A184" s="117" t="s">
        <v>294</v>
      </c>
      <c r="B184" s="47" t="s">
        <v>66</v>
      </c>
      <c r="C184" s="36" t="s">
        <v>7</v>
      </c>
      <c r="D184" s="44">
        <v>1</v>
      </c>
      <c r="E184" s="100">
        <v>24783.26</v>
      </c>
      <c r="F184" s="63">
        <v>24783.26</v>
      </c>
      <c r="G184" s="215">
        <v>0</v>
      </c>
      <c r="H184" s="63"/>
      <c r="I184" s="63">
        <v>24783.26</v>
      </c>
      <c r="J184" s="91">
        <f t="shared" si="4"/>
        <v>0</v>
      </c>
      <c r="K184" s="235">
        <v>43</v>
      </c>
    </row>
    <row r="185" spans="1:11" s="37" customFormat="1" ht="11.25">
      <c r="A185" s="117" t="s">
        <v>295</v>
      </c>
      <c r="B185" s="47" t="s">
        <v>138</v>
      </c>
      <c r="C185" s="36" t="s">
        <v>325</v>
      </c>
      <c r="D185" s="44">
        <v>1</v>
      </c>
      <c r="E185" s="100">
        <v>343644.77</v>
      </c>
      <c r="F185" s="63">
        <v>343644.77</v>
      </c>
      <c r="G185" s="215">
        <v>0</v>
      </c>
      <c r="H185" s="109"/>
      <c r="I185" s="63">
        <v>343644.77</v>
      </c>
      <c r="J185" s="91">
        <f t="shared" si="4"/>
        <v>0</v>
      </c>
      <c r="K185" s="235">
        <v>112</v>
      </c>
    </row>
    <row r="186" spans="1:11" s="37" customFormat="1" ht="11.25">
      <c r="A186" s="117" t="s">
        <v>296</v>
      </c>
      <c r="B186" s="59" t="s">
        <v>326</v>
      </c>
      <c r="C186" s="36" t="s">
        <v>327</v>
      </c>
      <c r="D186" s="44">
        <v>1</v>
      </c>
      <c r="E186" s="100">
        <v>530977.52</v>
      </c>
      <c r="F186" s="63">
        <v>530977.52</v>
      </c>
      <c r="G186" s="215">
        <v>0</v>
      </c>
      <c r="H186" s="109"/>
      <c r="I186" s="63">
        <v>530977.52</v>
      </c>
      <c r="J186" s="91">
        <f t="shared" si="4"/>
        <v>0</v>
      </c>
      <c r="K186" s="235">
        <v>41</v>
      </c>
    </row>
    <row r="187" spans="1:11" s="37" customFormat="1" ht="11.25">
      <c r="A187" s="117" t="s">
        <v>297</v>
      </c>
      <c r="B187" s="59" t="s">
        <v>138</v>
      </c>
      <c r="C187" s="36" t="s">
        <v>328</v>
      </c>
      <c r="D187" s="44">
        <v>1</v>
      </c>
      <c r="E187" s="100">
        <v>114610.81</v>
      </c>
      <c r="F187" s="63">
        <v>114610.81</v>
      </c>
      <c r="G187" s="215">
        <v>0</v>
      </c>
      <c r="H187" s="109"/>
      <c r="I187" s="63">
        <v>114610.81</v>
      </c>
      <c r="J187" s="91">
        <f t="shared" si="4"/>
        <v>0</v>
      </c>
      <c r="K187" s="235">
        <v>112</v>
      </c>
    </row>
    <row r="188" spans="1:11" s="37" customFormat="1" ht="11.25">
      <c r="A188" s="117" t="s">
        <v>298</v>
      </c>
      <c r="B188" s="59" t="s">
        <v>329</v>
      </c>
      <c r="C188" s="36" t="s">
        <v>330</v>
      </c>
      <c r="D188" s="110">
        <v>1</v>
      </c>
      <c r="E188" s="100">
        <v>295238.62</v>
      </c>
      <c r="F188" s="63">
        <v>295238.62</v>
      </c>
      <c r="G188" s="215">
        <v>0</v>
      </c>
      <c r="H188" s="109"/>
      <c r="I188" s="63">
        <v>295238.62</v>
      </c>
      <c r="J188" s="91">
        <f t="shared" si="4"/>
        <v>0</v>
      </c>
      <c r="K188" s="235">
        <v>265</v>
      </c>
    </row>
    <row r="189" spans="1:11" s="37" customFormat="1" ht="11.25">
      <c r="A189" s="117" t="s">
        <v>299</v>
      </c>
      <c r="B189" s="47" t="s">
        <v>329</v>
      </c>
      <c r="C189" s="36" t="s">
        <v>331</v>
      </c>
      <c r="D189" s="44">
        <v>1</v>
      </c>
      <c r="E189" s="100">
        <v>278639.39</v>
      </c>
      <c r="F189" s="63">
        <v>278639.39</v>
      </c>
      <c r="G189" s="215">
        <v>0</v>
      </c>
      <c r="H189" s="109"/>
      <c r="I189" s="63">
        <v>278639.39</v>
      </c>
      <c r="J189" s="91">
        <f t="shared" si="4"/>
        <v>0</v>
      </c>
      <c r="K189" s="235">
        <v>133</v>
      </c>
    </row>
    <row r="190" spans="1:11" s="37" customFormat="1" ht="11.25">
      <c r="A190" s="117" t="s">
        <v>300</v>
      </c>
      <c r="B190" s="47" t="s">
        <v>332</v>
      </c>
      <c r="C190" s="36" t="s">
        <v>333</v>
      </c>
      <c r="D190" s="44">
        <v>1</v>
      </c>
      <c r="E190" s="100">
        <v>269505.92</v>
      </c>
      <c r="F190" s="63">
        <v>269505.92</v>
      </c>
      <c r="G190" s="215">
        <v>0</v>
      </c>
      <c r="H190" s="109"/>
      <c r="I190" s="63">
        <v>269505.92</v>
      </c>
      <c r="J190" s="91">
        <f t="shared" si="4"/>
        <v>0</v>
      </c>
      <c r="K190" s="235">
        <v>114</v>
      </c>
    </row>
    <row r="191" spans="1:11" s="37" customFormat="1" ht="11.25">
      <c r="A191" s="117" t="s">
        <v>301</v>
      </c>
      <c r="B191" s="47" t="s">
        <v>334</v>
      </c>
      <c r="C191" s="36" t="s">
        <v>335</v>
      </c>
      <c r="D191" s="44">
        <v>1</v>
      </c>
      <c r="E191" s="100">
        <v>791613.03</v>
      </c>
      <c r="F191" s="63">
        <v>791613.03</v>
      </c>
      <c r="G191" s="215">
        <v>0</v>
      </c>
      <c r="H191" s="63"/>
      <c r="I191" s="63">
        <v>790633.36</v>
      </c>
      <c r="J191" s="191">
        <f t="shared" si="4"/>
        <v>979.6700000000419</v>
      </c>
      <c r="K191" s="235">
        <v>122</v>
      </c>
    </row>
    <row r="192" spans="1:11" s="37" customFormat="1" ht="11.25">
      <c r="A192" s="117" t="s">
        <v>302</v>
      </c>
      <c r="B192" s="35" t="s">
        <v>336</v>
      </c>
      <c r="C192" s="36" t="s">
        <v>337</v>
      </c>
      <c r="D192" s="44">
        <v>1</v>
      </c>
      <c r="E192" s="100">
        <v>122681.75</v>
      </c>
      <c r="F192" s="63">
        <v>122681.75</v>
      </c>
      <c r="G192" s="215">
        <v>0</v>
      </c>
      <c r="H192" s="63"/>
      <c r="I192" s="63">
        <v>122681.75</v>
      </c>
      <c r="J192" s="91">
        <f t="shared" si="4"/>
        <v>0</v>
      </c>
      <c r="K192" s="235">
        <v>39</v>
      </c>
    </row>
    <row r="193" spans="1:11" s="37" customFormat="1" ht="11.25">
      <c r="A193" s="117" t="s">
        <v>303</v>
      </c>
      <c r="B193" s="35" t="s">
        <v>338</v>
      </c>
      <c r="C193" s="36" t="s">
        <v>339</v>
      </c>
      <c r="D193" s="44">
        <v>1</v>
      </c>
      <c r="E193" s="100">
        <v>671980.62</v>
      </c>
      <c r="F193" s="63">
        <v>671980.62</v>
      </c>
      <c r="G193" s="215">
        <v>0</v>
      </c>
      <c r="H193" s="63"/>
      <c r="I193" s="63">
        <v>671980.62</v>
      </c>
      <c r="J193" s="91">
        <f t="shared" si="4"/>
        <v>0</v>
      </c>
      <c r="K193" s="235">
        <v>100</v>
      </c>
    </row>
    <row r="194" spans="1:11" s="37" customFormat="1" ht="11.25">
      <c r="A194" s="117" t="s">
        <v>304</v>
      </c>
      <c r="B194" s="35" t="s">
        <v>340</v>
      </c>
      <c r="C194" s="36" t="s">
        <v>330</v>
      </c>
      <c r="D194" s="44">
        <v>1</v>
      </c>
      <c r="E194" s="100">
        <v>292654.22</v>
      </c>
      <c r="F194" s="63">
        <v>292654.22</v>
      </c>
      <c r="G194" s="215">
        <v>0</v>
      </c>
      <c r="H194" s="63"/>
      <c r="I194" s="63">
        <v>292654.22</v>
      </c>
      <c r="J194" s="91">
        <f t="shared" si="4"/>
        <v>0</v>
      </c>
      <c r="K194" s="235">
        <v>400</v>
      </c>
    </row>
    <row r="195" spans="1:11" s="37" customFormat="1" ht="11.25">
      <c r="A195" s="117" t="s">
        <v>305</v>
      </c>
      <c r="B195" s="35" t="s">
        <v>341</v>
      </c>
      <c r="C195" s="36" t="s">
        <v>17</v>
      </c>
      <c r="D195" s="44">
        <v>1</v>
      </c>
      <c r="E195" s="100">
        <v>217985.93</v>
      </c>
      <c r="F195" s="63">
        <v>217985.93</v>
      </c>
      <c r="G195" s="215">
        <v>0</v>
      </c>
      <c r="H195" s="63"/>
      <c r="I195" s="63">
        <v>217985.93</v>
      </c>
      <c r="J195" s="91">
        <f t="shared" si="4"/>
        <v>0</v>
      </c>
      <c r="K195" s="235">
        <v>525</v>
      </c>
    </row>
    <row r="196" spans="1:11" s="37" customFormat="1" ht="11.25">
      <c r="A196" s="117" t="s">
        <v>306</v>
      </c>
      <c r="B196" s="35" t="s">
        <v>342</v>
      </c>
      <c r="C196" s="36" t="s">
        <v>17</v>
      </c>
      <c r="D196" s="44">
        <v>1</v>
      </c>
      <c r="E196" s="100">
        <v>121135.88</v>
      </c>
      <c r="F196" s="63">
        <v>121135.88</v>
      </c>
      <c r="G196" s="215">
        <v>0</v>
      </c>
      <c r="H196" s="63"/>
      <c r="I196" s="63">
        <v>121135.88</v>
      </c>
      <c r="J196" s="91">
        <f t="shared" si="4"/>
        <v>0</v>
      </c>
      <c r="K196" s="235">
        <v>417</v>
      </c>
    </row>
    <row r="197" spans="1:11" s="37" customFormat="1" ht="11.25">
      <c r="A197" s="117" t="s">
        <v>307</v>
      </c>
      <c r="B197" s="35" t="s">
        <v>343</v>
      </c>
      <c r="C197" s="36" t="s">
        <v>344</v>
      </c>
      <c r="D197" s="44">
        <v>1</v>
      </c>
      <c r="E197" s="100">
        <v>226023.93</v>
      </c>
      <c r="F197" s="63">
        <v>226023.93</v>
      </c>
      <c r="G197" s="215">
        <v>0</v>
      </c>
      <c r="H197" s="63"/>
      <c r="I197" s="63">
        <v>226023.94</v>
      </c>
      <c r="J197" s="191">
        <f t="shared" si="4"/>
        <v>-0.010000000009313226</v>
      </c>
      <c r="K197" s="235">
        <v>37</v>
      </c>
    </row>
    <row r="198" spans="1:11" s="37" customFormat="1" ht="11.25">
      <c r="A198" s="117" t="s">
        <v>308</v>
      </c>
      <c r="B198" s="35" t="s">
        <v>345</v>
      </c>
      <c r="C198" s="36" t="s">
        <v>23</v>
      </c>
      <c r="D198" s="44">
        <v>1</v>
      </c>
      <c r="E198" s="100">
        <v>228266.35</v>
      </c>
      <c r="F198" s="63">
        <v>228266.35</v>
      </c>
      <c r="G198" s="215">
        <v>0</v>
      </c>
      <c r="H198" s="63"/>
      <c r="I198" s="63">
        <v>228266.37</v>
      </c>
      <c r="J198" s="91">
        <f t="shared" si="4"/>
        <v>-0.01999999998952262</v>
      </c>
      <c r="K198" s="235">
        <v>96</v>
      </c>
    </row>
    <row r="199" spans="1:11" s="37" customFormat="1" ht="11.25">
      <c r="A199" s="117" t="s">
        <v>309</v>
      </c>
      <c r="B199" s="35" t="s">
        <v>346</v>
      </c>
      <c r="C199" s="36" t="s">
        <v>347</v>
      </c>
      <c r="D199" s="44">
        <v>1</v>
      </c>
      <c r="E199" s="100">
        <v>235357.89</v>
      </c>
      <c r="F199" s="63">
        <v>235357.89</v>
      </c>
      <c r="G199" s="215">
        <v>0</v>
      </c>
      <c r="H199" s="63"/>
      <c r="I199" s="63">
        <v>235357.89</v>
      </c>
      <c r="J199" s="91">
        <f t="shared" si="4"/>
        <v>0</v>
      </c>
      <c r="K199" s="235">
        <v>290</v>
      </c>
    </row>
    <row r="200" spans="1:11" s="37" customFormat="1" ht="11.25">
      <c r="A200" s="117" t="s">
        <v>310</v>
      </c>
      <c r="B200" s="35" t="s">
        <v>348</v>
      </c>
      <c r="C200" s="36" t="s">
        <v>18</v>
      </c>
      <c r="D200" s="44">
        <v>1</v>
      </c>
      <c r="E200" s="100">
        <v>405543.85</v>
      </c>
      <c r="F200" s="63">
        <v>405543.85</v>
      </c>
      <c r="G200" s="215">
        <v>0</v>
      </c>
      <c r="H200" s="63"/>
      <c r="I200" s="63">
        <v>405543.85</v>
      </c>
      <c r="J200" s="91">
        <f t="shared" si="4"/>
        <v>0</v>
      </c>
      <c r="K200" s="235">
        <v>368</v>
      </c>
    </row>
    <row r="201" spans="1:11" s="37" customFormat="1" ht="11.25">
      <c r="A201" s="117" t="s">
        <v>311</v>
      </c>
      <c r="B201" s="35" t="s">
        <v>349</v>
      </c>
      <c r="C201" s="36" t="s">
        <v>18</v>
      </c>
      <c r="D201" s="44">
        <v>1</v>
      </c>
      <c r="E201" s="100">
        <v>359872.7</v>
      </c>
      <c r="F201" s="63">
        <v>359872.7</v>
      </c>
      <c r="G201" s="215">
        <v>0</v>
      </c>
      <c r="H201" s="63"/>
      <c r="I201" s="63">
        <v>359872.7</v>
      </c>
      <c r="J201" s="91">
        <f t="shared" si="4"/>
        <v>0</v>
      </c>
      <c r="K201" s="235">
        <v>607</v>
      </c>
    </row>
    <row r="202" spans="1:11" s="37" customFormat="1" ht="11.25">
      <c r="A202" s="117" t="s">
        <v>312</v>
      </c>
      <c r="B202" s="35" t="s">
        <v>348</v>
      </c>
      <c r="C202" s="36" t="s">
        <v>350</v>
      </c>
      <c r="D202" s="44">
        <v>1</v>
      </c>
      <c r="E202" s="100">
        <v>204442.92</v>
      </c>
      <c r="F202" s="63">
        <v>204442.92</v>
      </c>
      <c r="G202" s="215">
        <v>0</v>
      </c>
      <c r="H202" s="63"/>
      <c r="I202" s="63">
        <v>204442.92</v>
      </c>
      <c r="J202" s="91">
        <f t="shared" si="4"/>
        <v>0</v>
      </c>
      <c r="K202" s="235">
        <v>117</v>
      </c>
    </row>
    <row r="203" spans="1:11" s="37" customFormat="1" ht="11.25">
      <c r="A203" s="117" t="s">
        <v>313</v>
      </c>
      <c r="B203" s="35" t="s">
        <v>343</v>
      </c>
      <c r="C203" s="36" t="s">
        <v>351</v>
      </c>
      <c r="D203" s="44">
        <v>1</v>
      </c>
      <c r="E203" s="100">
        <v>239357.02</v>
      </c>
      <c r="F203" s="63">
        <v>239357.02</v>
      </c>
      <c r="G203" s="215">
        <v>0</v>
      </c>
      <c r="H203" s="63"/>
      <c r="I203" s="63">
        <v>239357.02</v>
      </c>
      <c r="J203" s="91">
        <f t="shared" si="4"/>
        <v>0</v>
      </c>
      <c r="K203" s="235">
        <v>90</v>
      </c>
    </row>
    <row r="204" spans="1:11" s="37" customFormat="1" ht="11.25">
      <c r="A204" s="117" t="s">
        <v>314</v>
      </c>
      <c r="B204" s="35" t="s">
        <v>352</v>
      </c>
      <c r="C204" s="36" t="s">
        <v>25</v>
      </c>
      <c r="D204" s="44">
        <v>1</v>
      </c>
      <c r="E204" s="100">
        <v>122891.76</v>
      </c>
      <c r="F204" s="63">
        <v>122891.76</v>
      </c>
      <c r="G204" s="215">
        <v>0</v>
      </c>
      <c r="H204" s="63"/>
      <c r="I204" s="63">
        <v>122891.76</v>
      </c>
      <c r="J204" s="91">
        <f t="shared" si="4"/>
        <v>0</v>
      </c>
      <c r="K204" s="235">
        <v>176</v>
      </c>
    </row>
    <row r="205" spans="1:11" s="37" customFormat="1" ht="11.25">
      <c r="A205" s="117" t="s">
        <v>315</v>
      </c>
      <c r="B205" s="35" t="s">
        <v>139</v>
      </c>
      <c r="C205" s="36" t="s">
        <v>40</v>
      </c>
      <c r="D205" s="44">
        <v>1</v>
      </c>
      <c r="E205" s="100">
        <v>472298.62</v>
      </c>
      <c r="F205" s="63">
        <v>472298.62</v>
      </c>
      <c r="G205" s="215">
        <v>0</v>
      </c>
      <c r="H205" s="63"/>
      <c r="I205" s="63">
        <v>462760</v>
      </c>
      <c r="J205" s="191">
        <f t="shared" si="4"/>
        <v>9538.619999999995</v>
      </c>
      <c r="K205" s="235">
        <v>600</v>
      </c>
    </row>
    <row r="206" spans="1:11" s="37" customFormat="1" ht="11.25">
      <c r="A206" s="117" t="s">
        <v>316</v>
      </c>
      <c r="B206" s="35" t="s">
        <v>353</v>
      </c>
      <c r="C206" s="36" t="s">
        <v>354</v>
      </c>
      <c r="D206" s="44">
        <v>1</v>
      </c>
      <c r="E206" s="100">
        <v>51471.1</v>
      </c>
      <c r="F206" s="63">
        <v>51471.1</v>
      </c>
      <c r="G206" s="215">
        <v>0</v>
      </c>
      <c r="H206" s="63"/>
      <c r="I206" s="63">
        <v>51471.1</v>
      </c>
      <c r="J206" s="91">
        <f t="shared" si="4"/>
        <v>0</v>
      </c>
      <c r="K206" s="235">
        <v>105</v>
      </c>
    </row>
    <row r="207" spans="1:11" s="37" customFormat="1" ht="11.25">
      <c r="A207" s="117" t="s">
        <v>317</v>
      </c>
      <c r="B207" s="35" t="s">
        <v>355</v>
      </c>
      <c r="C207" s="36" t="s">
        <v>356</v>
      </c>
      <c r="D207" s="44">
        <v>1</v>
      </c>
      <c r="E207" s="100">
        <v>203758.55</v>
      </c>
      <c r="F207" s="63">
        <v>203758.55</v>
      </c>
      <c r="G207" s="215">
        <v>0</v>
      </c>
      <c r="H207" s="63"/>
      <c r="I207" s="63">
        <v>203758.55</v>
      </c>
      <c r="J207" s="91">
        <f t="shared" si="4"/>
        <v>0</v>
      </c>
      <c r="K207" s="235">
        <v>750</v>
      </c>
    </row>
    <row r="208" spans="1:11" s="37" customFormat="1" ht="11.25">
      <c r="A208" s="117" t="s">
        <v>318</v>
      </c>
      <c r="B208" s="35" t="s">
        <v>357</v>
      </c>
      <c r="C208" s="36" t="s">
        <v>358</v>
      </c>
      <c r="D208" s="44">
        <v>1</v>
      </c>
      <c r="E208" s="100">
        <v>246383.11</v>
      </c>
      <c r="F208" s="63">
        <v>246383.11</v>
      </c>
      <c r="G208" s="215">
        <v>0</v>
      </c>
      <c r="H208" s="63"/>
      <c r="I208" s="63">
        <v>246383.11</v>
      </c>
      <c r="J208" s="91">
        <f t="shared" si="4"/>
        <v>0</v>
      </c>
      <c r="K208" s="235">
        <v>125</v>
      </c>
    </row>
    <row r="209" spans="1:11" s="37" customFormat="1" ht="11.25">
      <c r="A209" s="144" t="s">
        <v>319</v>
      </c>
      <c r="B209" s="35" t="s">
        <v>138</v>
      </c>
      <c r="C209" s="36" t="s">
        <v>328</v>
      </c>
      <c r="D209" s="44">
        <v>1</v>
      </c>
      <c r="E209" s="100">
        <v>132177.4</v>
      </c>
      <c r="F209" s="63">
        <v>132177.4</v>
      </c>
      <c r="G209" s="215">
        <v>0</v>
      </c>
      <c r="H209" s="63"/>
      <c r="I209" s="63">
        <v>132177.4</v>
      </c>
      <c r="J209" s="91">
        <f t="shared" si="4"/>
        <v>0</v>
      </c>
      <c r="K209" s="235">
        <v>112</v>
      </c>
    </row>
    <row r="210" spans="1:11" s="37" customFormat="1" ht="11.25">
      <c r="A210" s="144" t="s">
        <v>320</v>
      </c>
      <c r="B210" s="35" t="s">
        <v>65</v>
      </c>
      <c r="C210" s="36" t="s">
        <v>24</v>
      </c>
      <c r="D210" s="44">
        <v>1</v>
      </c>
      <c r="E210" s="100">
        <v>199894.58</v>
      </c>
      <c r="F210" s="63">
        <v>199894.58</v>
      </c>
      <c r="G210" s="215">
        <v>0</v>
      </c>
      <c r="H210" s="63"/>
      <c r="I210" s="63">
        <v>199894.58</v>
      </c>
      <c r="J210" s="91">
        <f t="shared" si="4"/>
        <v>0</v>
      </c>
      <c r="K210" s="235">
        <v>298</v>
      </c>
    </row>
    <row r="211" spans="1:11" s="37" customFormat="1" ht="11.25">
      <c r="A211" s="144" t="s">
        <v>321</v>
      </c>
      <c r="B211" s="35" t="s">
        <v>359</v>
      </c>
      <c r="C211" s="36" t="s">
        <v>360</v>
      </c>
      <c r="D211" s="44">
        <v>1</v>
      </c>
      <c r="E211" s="100">
        <v>271577</v>
      </c>
      <c r="F211" s="63">
        <v>271577</v>
      </c>
      <c r="G211" s="215">
        <v>0</v>
      </c>
      <c r="H211" s="63"/>
      <c r="I211" s="63">
        <v>271424.92</v>
      </c>
      <c r="J211" s="191">
        <f t="shared" si="4"/>
        <v>152.0800000000163</v>
      </c>
      <c r="K211" s="235">
        <v>265</v>
      </c>
    </row>
    <row r="212" spans="1:11" s="37" customFormat="1" ht="11.25">
      <c r="A212" s="144" t="s">
        <v>322</v>
      </c>
      <c r="B212" s="35" t="s">
        <v>361</v>
      </c>
      <c r="C212" s="36" t="s">
        <v>362</v>
      </c>
      <c r="D212" s="44">
        <v>1</v>
      </c>
      <c r="E212" s="100">
        <v>326383.23</v>
      </c>
      <c r="F212" s="63">
        <v>52758.4</v>
      </c>
      <c r="G212" s="73">
        <v>273624.83</v>
      </c>
      <c r="H212" s="63"/>
      <c r="I212" s="63">
        <v>323142.15</v>
      </c>
      <c r="J212" s="191">
        <f>SUM(E212-I212)</f>
        <v>3241.079999999958</v>
      </c>
      <c r="K212" s="235">
        <v>100</v>
      </c>
    </row>
    <row r="213" spans="1:11" s="37" customFormat="1" ht="12" thickBot="1">
      <c r="A213" s="196"/>
      <c r="B213" s="197"/>
      <c r="C213" s="28" t="s">
        <v>70</v>
      </c>
      <c r="D213" s="34"/>
      <c r="E213" s="263">
        <f>SUM(E183:E212)</f>
        <v>8305467.0299999975</v>
      </c>
      <c r="F213" s="265">
        <f>SUM(F183:F212)</f>
        <v>8031842.199999998</v>
      </c>
      <c r="G213" s="264">
        <f>SUM(G183:G212)</f>
        <v>273624.83</v>
      </c>
      <c r="H213" s="74"/>
      <c r="I213" s="80">
        <f>SUM(I183:I212)</f>
        <v>8291555.609999999</v>
      </c>
      <c r="J213" s="193">
        <f>SUM(J183:J212)</f>
        <v>13911.420000000013</v>
      </c>
      <c r="K213" s="241"/>
    </row>
    <row r="214" spans="1:11" s="115" customFormat="1" ht="16.5" thickBot="1">
      <c r="A214" s="111"/>
      <c r="B214" s="195"/>
      <c r="C214" s="112"/>
      <c r="D214" s="113" t="s">
        <v>83</v>
      </c>
      <c r="E214" s="292" t="s">
        <v>58</v>
      </c>
      <c r="F214" s="293"/>
      <c r="G214" s="293"/>
      <c r="H214" s="293"/>
      <c r="I214" s="294"/>
      <c r="J214" s="128"/>
      <c r="K214" s="133"/>
    </row>
    <row r="215" spans="1:11" s="22" customFormat="1" ht="16.5" thickBot="1" thickTop="1">
      <c r="A215" s="116" t="s">
        <v>0</v>
      </c>
      <c r="B215" s="9" t="s">
        <v>1</v>
      </c>
      <c r="C215" s="9" t="s">
        <v>2</v>
      </c>
      <c r="D215" s="9" t="s">
        <v>82</v>
      </c>
      <c r="E215" s="71" t="s">
        <v>3</v>
      </c>
      <c r="F215" s="71" t="s">
        <v>4</v>
      </c>
      <c r="G215" s="71" t="s">
        <v>90</v>
      </c>
      <c r="H215" s="71" t="s">
        <v>53</v>
      </c>
      <c r="I215" s="71" t="s">
        <v>5</v>
      </c>
      <c r="J215" s="93" t="s">
        <v>57</v>
      </c>
      <c r="K215" s="108"/>
    </row>
    <row r="216" spans="1:11" s="37" customFormat="1" ht="12" thickTop="1">
      <c r="A216" s="117"/>
      <c r="B216" s="49" t="s">
        <v>93</v>
      </c>
      <c r="C216" s="36"/>
      <c r="D216" s="42"/>
      <c r="E216" s="100"/>
      <c r="F216" s="63"/>
      <c r="G216" s="63"/>
      <c r="H216" s="63"/>
      <c r="I216" s="63"/>
      <c r="J216" s="95"/>
      <c r="K216" s="272"/>
    </row>
    <row r="217" spans="1:11" s="37" customFormat="1" ht="11.25">
      <c r="A217" s="117" t="s">
        <v>363</v>
      </c>
      <c r="B217" s="35" t="s">
        <v>378</v>
      </c>
      <c r="C217" s="36" t="s">
        <v>339</v>
      </c>
      <c r="D217" s="44">
        <v>1</v>
      </c>
      <c r="E217" s="100">
        <v>197723.69</v>
      </c>
      <c r="F217" s="63">
        <v>197723.69</v>
      </c>
      <c r="G217" s="215">
        <v>0</v>
      </c>
      <c r="H217" s="63"/>
      <c r="I217" s="63">
        <v>197723.69</v>
      </c>
      <c r="J217" s="91">
        <f aca="true" t="shared" si="5" ref="J217:J231">SUM(F217-I217)</f>
        <v>0</v>
      </c>
      <c r="K217" s="235">
        <v>72</v>
      </c>
    </row>
    <row r="218" spans="1:11" s="37" customFormat="1" ht="11.25">
      <c r="A218" s="117" t="s">
        <v>364</v>
      </c>
      <c r="B218" s="35" t="s">
        <v>379</v>
      </c>
      <c r="C218" s="36" t="s">
        <v>380</v>
      </c>
      <c r="D218" s="44">
        <v>1</v>
      </c>
      <c r="E218" s="100">
        <v>282836.55</v>
      </c>
      <c r="F218" s="63">
        <v>282836.55</v>
      </c>
      <c r="G218" s="215">
        <v>0</v>
      </c>
      <c r="H218" s="63"/>
      <c r="I218" s="63">
        <v>282836.55</v>
      </c>
      <c r="J218" s="91">
        <f t="shared" si="5"/>
        <v>0</v>
      </c>
      <c r="K218" s="235">
        <v>138</v>
      </c>
    </row>
    <row r="219" spans="1:11" s="37" customFormat="1" ht="11.25">
      <c r="A219" s="117" t="s">
        <v>365</v>
      </c>
      <c r="B219" s="35" t="s">
        <v>381</v>
      </c>
      <c r="C219" s="36" t="s">
        <v>382</v>
      </c>
      <c r="D219" s="44">
        <v>1</v>
      </c>
      <c r="E219" s="100">
        <v>775487.02</v>
      </c>
      <c r="F219" s="63">
        <v>775487.02</v>
      </c>
      <c r="G219" s="215">
        <v>0</v>
      </c>
      <c r="H219" s="63"/>
      <c r="I219" s="63">
        <v>775487.02</v>
      </c>
      <c r="J219" s="91">
        <f t="shared" si="5"/>
        <v>0</v>
      </c>
      <c r="K219" s="235">
        <v>90</v>
      </c>
    </row>
    <row r="220" spans="1:11" s="37" customFormat="1" ht="11.25">
      <c r="A220" s="117" t="s">
        <v>366</v>
      </c>
      <c r="B220" s="35" t="s">
        <v>383</v>
      </c>
      <c r="C220" s="36" t="s">
        <v>384</v>
      </c>
      <c r="D220" s="44">
        <v>1</v>
      </c>
      <c r="E220" s="100">
        <v>339898.25</v>
      </c>
      <c r="F220" s="63">
        <v>339898.25</v>
      </c>
      <c r="G220" s="215">
        <v>0</v>
      </c>
      <c r="H220" s="63"/>
      <c r="I220" s="63">
        <v>339898.25</v>
      </c>
      <c r="J220" s="91">
        <f t="shared" si="5"/>
        <v>0</v>
      </c>
      <c r="K220" s="235">
        <v>174</v>
      </c>
    </row>
    <row r="221" spans="1:11" s="37" customFormat="1" ht="11.25">
      <c r="A221" s="117" t="s">
        <v>367</v>
      </c>
      <c r="B221" s="35" t="s">
        <v>385</v>
      </c>
      <c r="C221" s="36" t="s">
        <v>386</v>
      </c>
      <c r="D221" s="44">
        <v>1</v>
      </c>
      <c r="E221" s="100">
        <v>288470.04</v>
      </c>
      <c r="F221" s="63">
        <v>288470.04</v>
      </c>
      <c r="G221" s="215">
        <v>0</v>
      </c>
      <c r="H221" s="63"/>
      <c r="I221" s="63">
        <v>288470.04</v>
      </c>
      <c r="J221" s="91">
        <f t="shared" si="5"/>
        <v>0</v>
      </c>
      <c r="K221" s="235">
        <v>121</v>
      </c>
    </row>
    <row r="222" spans="1:11" s="37" customFormat="1" ht="11.25">
      <c r="A222" s="117" t="s">
        <v>368</v>
      </c>
      <c r="B222" s="35" t="s">
        <v>387</v>
      </c>
      <c r="C222" s="36" t="s">
        <v>330</v>
      </c>
      <c r="D222" s="44">
        <v>1</v>
      </c>
      <c r="E222" s="100">
        <v>31414.86</v>
      </c>
      <c r="F222" s="63">
        <v>31414.86</v>
      </c>
      <c r="G222" s="215">
        <v>0</v>
      </c>
      <c r="H222" s="63"/>
      <c r="I222" s="63">
        <v>31414.86</v>
      </c>
      <c r="J222" s="91">
        <f t="shared" si="5"/>
        <v>0</v>
      </c>
      <c r="K222" s="235">
        <v>988</v>
      </c>
    </row>
    <row r="223" spans="1:11" s="37" customFormat="1" ht="11.25">
      <c r="A223" s="117" t="s">
        <v>369</v>
      </c>
      <c r="B223" s="35" t="s">
        <v>388</v>
      </c>
      <c r="C223" s="36" t="s">
        <v>284</v>
      </c>
      <c r="D223" s="44">
        <v>1</v>
      </c>
      <c r="E223" s="100">
        <v>440272.06</v>
      </c>
      <c r="F223" s="63">
        <v>440272.06</v>
      </c>
      <c r="G223" s="215">
        <v>0</v>
      </c>
      <c r="H223" s="63"/>
      <c r="I223" s="63">
        <v>440272.06</v>
      </c>
      <c r="J223" s="91">
        <f t="shared" si="5"/>
        <v>0</v>
      </c>
      <c r="K223" s="235">
        <v>203</v>
      </c>
    </row>
    <row r="224" spans="1:11" s="37" customFormat="1" ht="11.25">
      <c r="A224" s="117" t="s">
        <v>370</v>
      </c>
      <c r="B224" s="35" t="s">
        <v>140</v>
      </c>
      <c r="C224" s="36" t="s">
        <v>26</v>
      </c>
      <c r="D224" s="44">
        <v>1</v>
      </c>
      <c r="E224" s="100">
        <v>179611.9</v>
      </c>
      <c r="F224" s="63">
        <v>179611.9</v>
      </c>
      <c r="G224" s="215">
        <v>0</v>
      </c>
      <c r="H224" s="63"/>
      <c r="I224" s="63">
        <v>179611.9</v>
      </c>
      <c r="J224" s="91">
        <f t="shared" si="5"/>
        <v>0</v>
      </c>
      <c r="K224" s="235">
        <v>370</v>
      </c>
    </row>
    <row r="225" spans="1:11" s="37" customFormat="1" ht="11.25">
      <c r="A225" s="117" t="s">
        <v>371</v>
      </c>
      <c r="B225" s="35" t="s">
        <v>389</v>
      </c>
      <c r="C225" s="36" t="s">
        <v>390</v>
      </c>
      <c r="D225" s="44">
        <v>1</v>
      </c>
      <c r="E225" s="100">
        <v>404279.15</v>
      </c>
      <c r="F225" s="63">
        <v>404279.15</v>
      </c>
      <c r="G225" s="215">
        <v>0</v>
      </c>
      <c r="H225" s="63"/>
      <c r="I225" s="63">
        <v>404279.16</v>
      </c>
      <c r="J225" s="191">
        <f t="shared" si="5"/>
        <v>-0.009999999951105565</v>
      </c>
      <c r="K225" s="235">
        <v>78</v>
      </c>
    </row>
    <row r="226" spans="1:11" s="37" customFormat="1" ht="11.25">
      <c r="A226" s="117" t="s">
        <v>372</v>
      </c>
      <c r="B226" s="35" t="s">
        <v>391</v>
      </c>
      <c r="C226" s="36" t="s">
        <v>392</v>
      </c>
      <c r="D226" s="44">
        <v>1</v>
      </c>
      <c r="E226" s="100">
        <v>480498.08</v>
      </c>
      <c r="F226" s="63">
        <v>480498.08</v>
      </c>
      <c r="G226" s="215">
        <v>0</v>
      </c>
      <c r="H226" s="63"/>
      <c r="I226" s="63">
        <v>480498.08</v>
      </c>
      <c r="J226" s="91">
        <f t="shared" si="5"/>
        <v>0</v>
      </c>
      <c r="K226" s="235">
        <v>91</v>
      </c>
    </row>
    <row r="227" spans="1:11" s="37" customFormat="1" ht="13.5" customHeight="1">
      <c r="A227" s="117" t="s">
        <v>373</v>
      </c>
      <c r="B227" s="35" t="s">
        <v>393</v>
      </c>
      <c r="C227" s="36" t="s">
        <v>25</v>
      </c>
      <c r="D227" s="44">
        <v>1</v>
      </c>
      <c r="E227" s="100">
        <v>343633.88</v>
      </c>
      <c r="F227" s="63">
        <v>343633.88</v>
      </c>
      <c r="G227" s="215">
        <v>0</v>
      </c>
      <c r="H227" s="63"/>
      <c r="I227" s="63">
        <v>343633.88</v>
      </c>
      <c r="J227" s="91">
        <f t="shared" si="5"/>
        <v>0</v>
      </c>
      <c r="K227" s="235">
        <v>302</v>
      </c>
    </row>
    <row r="228" spans="1:11" s="37" customFormat="1" ht="13.5" customHeight="1">
      <c r="A228" s="117" t="s">
        <v>374</v>
      </c>
      <c r="B228" s="35" t="s">
        <v>394</v>
      </c>
      <c r="C228" s="36" t="s">
        <v>395</v>
      </c>
      <c r="D228" s="44">
        <v>1</v>
      </c>
      <c r="E228" s="100">
        <v>252775.81</v>
      </c>
      <c r="F228" s="63">
        <v>252775.81</v>
      </c>
      <c r="G228" s="215">
        <v>0</v>
      </c>
      <c r="H228" s="63"/>
      <c r="I228" s="63">
        <v>252775.81</v>
      </c>
      <c r="J228" s="91">
        <f t="shared" si="5"/>
        <v>0</v>
      </c>
      <c r="K228" s="235">
        <v>128</v>
      </c>
    </row>
    <row r="229" spans="1:11" s="37" customFormat="1" ht="13.5" customHeight="1">
      <c r="A229" s="117" t="s">
        <v>375</v>
      </c>
      <c r="B229" s="35" t="s">
        <v>396</v>
      </c>
      <c r="C229" s="36" t="s">
        <v>390</v>
      </c>
      <c r="D229" s="44">
        <v>1</v>
      </c>
      <c r="E229" s="100">
        <v>175314.94</v>
      </c>
      <c r="F229" s="63">
        <v>175314.94</v>
      </c>
      <c r="G229" s="215">
        <v>0</v>
      </c>
      <c r="H229" s="63"/>
      <c r="I229" s="63">
        <v>175314.94</v>
      </c>
      <c r="J229" s="91">
        <f t="shared" si="5"/>
        <v>0</v>
      </c>
      <c r="K229" s="235">
        <v>78</v>
      </c>
    </row>
    <row r="230" spans="1:11" s="37" customFormat="1" ht="13.5" customHeight="1">
      <c r="A230" s="117" t="s">
        <v>376</v>
      </c>
      <c r="B230" s="35" t="s">
        <v>397</v>
      </c>
      <c r="C230" s="36" t="s">
        <v>350</v>
      </c>
      <c r="D230" s="44">
        <v>1</v>
      </c>
      <c r="E230" s="100">
        <v>299269.41</v>
      </c>
      <c r="F230" s="63">
        <v>299269.41</v>
      </c>
      <c r="G230" s="215">
        <v>0</v>
      </c>
      <c r="H230" s="63"/>
      <c r="I230" s="63">
        <v>299269.41</v>
      </c>
      <c r="J230" s="91">
        <f t="shared" si="5"/>
        <v>0</v>
      </c>
      <c r="K230" s="235">
        <v>160</v>
      </c>
    </row>
    <row r="231" spans="1:11" s="37" customFormat="1" ht="13.5" customHeight="1">
      <c r="A231" s="117" t="s">
        <v>377</v>
      </c>
      <c r="B231" s="35" t="s">
        <v>398</v>
      </c>
      <c r="C231" s="36" t="s">
        <v>399</v>
      </c>
      <c r="D231" s="44">
        <v>1</v>
      </c>
      <c r="E231" s="100">
        <v>439657.77</v>
      </c>
      <c r="F231" s="63">
        <v>439657.77</v>
      </c>
      <c r="G231" s="215">
        <v>0</v>
      </c>
      <c r="H231" s="63"/>
      <c r="I231" s="63">
        <v>439657.77</v>
      </c>
      <c r="J231" s="91">
        <f t="shared" si="5"/>
        <v>0</v>
      </c>
      <c r="K231" s="235">
        <v>100</v>
      </c>
    </row>
    <row r="232" spans="1:11" s="37" customFormat="1" ht="11.25">
      <c r="A232" s="118"/>
      <c r="B232" s="35"/>
      <c r="C232" s="28" t="s">
        <v>50</v>
      </c>
      <c r="D232" s="34"/>
      <c r="E232" s="106">
        <f>SUM(E217:E231)</f>
        <v>4931143.41</v>
      </c>
      <c r="F232" s="80">
        <f>SUM(F217:F231)</f>
        <v>4931143.41</v>
      </c>
      <c r="G232" s="269">
        <f>SUM(G217:G231)</f>
        <v>0</v>
      </c>
      <c r="H232" s="74"/>
      <c r="I232" s="80">
        <f>SUM(I217:I231)</f>
        <v>4931143.42</v>
      </c>
      <c r="J232" s="193">
        <f>SUM(J217:J231)</f>
        <v>-0.009999999951105565</v>
      </c>
      <c r="K232" s="236"/>
    </row>
    <row r="233" spans="1:11" s="37" customFormat="1" ht="11.25">
      <c r="A233" s="118"/>
      <c r="B233" s="35"/>
      <c r="C233" s="28"/>
      <c r="D233" s="34"/>
      <c r="E233" s="106"/>
      <c r="F233" s="80"/>
      <c r="G233" s="83"/>
      <c r="H233" s="74"/>
      <c r="I233" s="80"/>
      <c r="J233" s="224"/>
      <c r="K233" s="273"/>
    </row>
    <row r="234" spans="1:11" s="37" customFormat="1" ht="12.75">
      <c r="A234" s="118"/>
      <c r="B234" s="35"/>
      <c r="C234" s="104" t="s">
        <v>75</v>
      </c>
      <c r="D234" s="34"/>
      <c r="E234" s="106">
        <f>E232+E213+E181</f>
        <v>15350778.359999998</v>
      </c>
      <c r="F234" s="80">
        <f>F232+F213+F181</f>
        <v>15077153.53</v>
      </c>
      <c r="G234" s="75">
        <f>SUM(G232+G213+G181)</f>
        <v>273624.83</v>
      </c>
      <c r="H234" s="193"/>
      <c r="I234" s="80">
        <f>I232+I213+I181</f>
        <v>15333725.799999999</v>
      </c>
      <c r="J234" s="210">
        <f>J232+J213+J181</f>
        <v>17052.560000000078</v>
      </c>
      <c r="K234" s="274"/>
    </row>
    <row r="235" spans="1:11" s="37" customFormat="1" ht="13.5" customHeight="1">
      <c r="A235" s="117"/>
      <c r="B235" s="35"/>
      <c r="C235" s="36"/>
      <c r="D235" s="44"/>
      <c r="E235" s="100"/>
      <c r="F235" s="63"/>
      <c r="G235" s="73"/>
      <c r="H235" s="63"/>
      <c r="I235" s="63"/>
      <c r="J235" s="95"/>
      <c r="K235" s="237"/>
    </row>
    <row r="236" spans="1:11" s="37" customFormat="1" ht="11.25">
      <c r="A236" s="296" t="s">
        <v>72</v>
      </c>
      <c r="B236" s="297"/>
      <c r="C236" s="28"/>
      <c r="D236" s="34"/>
      <c r="E236" s="106"/>
      <c r="F236" s="80"/>
      <c r="G236" s="83"/>
      <c r="H236" s="63"/>
      <c r="I236" s="63"/>
      <c r="J236" s="95"/>
      <c r="K236" s="228"/>
    </row>
    <row r="237" spans="1:11" s="37" customFormat="1" ht="11.25">
      <c r="A237" s="118"/>
      <c r="B237" s="48" t="s">
        <v>71</v>
      </c>
      <c r="C237" s="36"/>
      <c r="E237" s="100"/>
      <c r="F237" s="63"/>
      <c r="G237" s="73"/>
      <c r="H237" s="63"/>
      <c r="I237" s="63"/>
      <c r="J237" s="95"/>
      <c r="K237" s="228"/>
    </row>
    <row r="238" spans="1:11" s="37" customFormat="1" ht="11.25">
      <c r="A238" s="118"/>
      <c r="B238" s="49" t="s">
        <v>67</v>
      </c>
      <c r="C238" s="36"/>
      <c r="E238" s="100"/>
      <c r="F238" s="63"/>
      <c r="G238" s="73"/>
      <c r="H238" s="63"/>
      <c r="I238" s="63"/>
      <c r="J238" s="95"/>
      <c r="K238" s="228"/>
    </row>
    <row r="239" spans="1:11" s="37" customFormat="1" ht="11.25">
      <c r="A239" s="118" t="s">
        <v>400</v>
      </c>
      <c r="B239" s="35" t="s">
        <v>401</v>
      </c>
      <c r="C239" s="36" t="s">
        <v>21</v>
      </c>
      <c r="D239" s="44">
        <v>1</v>
      </c>
      <c r="E239" s="100">
        <v>292509.93</v>
      </c>
      <c r="F239" s="63">
        <v>292509.93</v>
      </c>
      <c r="G239" s="215">
        <v>0</v>
      </c>
      <c r="H239" s="63"/>
      <c r="I239" s="63">
        <v>292509.93</v>
      </c>
      <c r="J239" s="91">
        <f>SUM(F239-I239)</f>
        <v>0</v>
      </c>
      <c r="K239" s="275">
        <v>29</v>
      </c>
    </row>
    <row r="240" spans="1:11" s="37" customFormat="1" ht="11.25">
      <c r="A240" s="118" t="s">
        <v>406</v>
      </c>
      <c r="B240" s="35" t="s">
        <v>402</v>
      </c>
      <c r="C240" s="36" t="s">
        <v>403</v>
      </c>
      <c r="D240" s="44">
        <v>1</v>
      </c>
      <c r="E240" s="100">
        <v>205655.91</v>
      </c>
      <c r="F240" s="63">
        <v>205655.91</v>
      </c>
      <c r="G240" s="215">
        <v>0</v>
      </c>
      <c r="H240" s="74"/>
      <c r="I240" s="63">
        <v>205655.91</v>
      </c>
      <c r="J240" s="91">
        <f>SUM(F240-I240)</f>
        <v>0</v>
      </c>
      <c r="K240" s="275">
        <v>18</v>
      </c>
    </row>
    <row r="241" spans="1:11" s="37" customFormat="1" ht="11.25">
      <c r="A241" s="118" t="s">
        <v>407</v>
      </c>
      <c r="B241" s="35" t="s">
        <v>404</v>
      </c>
      <c r="C241" s="36" t="s">
        <v>350</v>
      </c>
      <c r="D241" s="44">
        <v>1</v>
      </c>
      <c r="E241" s="100">
        <v>290403.13</v>
      </c>
      <c r="F241" s="63">
        <v>290403.13</v>
      </c>
      <c r="G241" s="215">
        <v>0</v>
      </c>
      <c r="H241" s="63"/>
      <c r="I241" s="63">
        <v>290403.13</v>
      </c>
      <c r="J241" s="91">
        <f>SUM(F241-I241)</f>
        <v>0</v>
      </c>
      <c r="K241" s="275">
        <v>57</v>
      </c>
    </row>
    <row r="242" spans="1:11" s="37" customFormat="1" ht="11.25">
      <c r="A242" s="118" t="s">
        <v>408</v>
      </c>
      <c r="B242" s="35" t="s">
        <v>281</v>
      </c>
      <c r="C242" s="36" t="s">
        <v>405</v>
      </c>
      <c r="D242" s="44">
        <v>1</v>
      </c>
      <c r="E242" s="100">
        <v>205246.02</v>
      </c>
      <c r="F242" s="63">
        <v>205246.02</v>
      </c>
      <c r="G242" s="215">
        <v>0</v>
      </c>
      <c r="H242" s="63"/>
      <c r="I242" s="63">
        <v>205246.02</v>
      </c>
      <c r="J242" s="91">
        <f>SUM(F242-I242)</f>
        <v>0</v>
      </c>
      <c r="K242" s="275">
        <v>25</v>
      </c>
    </row>
    <row r="243" spans="1:11" s="37" customFormat="1" ht="11.25">
      <c r="A243" s="118"/>
      <c r="B243" s="35"/>
      <c r="C243" s="28" t="s">
        <v>73</v>
      </c>
      <c r="D243" s="34"/>
      <c r="E243" s="106">
        <f>SUM(E239:E242)</f>
        <v>993814.99</v>
      </c>
      <c r="F243" s="80">
        <f>SUM(F239:F242)</f>
        <v>993814.99</v>
      </c>
      <c r="G243" s="269">
        <f>SUM(G239:G242)</f>
        <v>0</v>
      </c>
      <c r="H243" s="74"/>
      <c r="I243" s="80">
        <f>SUM(I239:I242)</f>
        <v>993814.99</v>
      </c>
      <c r="J243" s="253">
        <f>SUM(J239:J242)</f>
        <v>0</v>
      </c>
      <c r="K243" s="231"/>
    </row>
    <row r="244" spans="1:11" s="127" customFormat="1" ht="12" thickBot="1">
      <c r="A244" s="121"/>
      <c r="B244" s="122"/>
      <c r="C244" s="131"/>
      <c r="D244" s="135"/>
      <c r="E244" s="268"/>
      <c r="F244" s="132"/>
      <c r="G244" s="270"/>
      <c r="H244" s="132"/>
      <c r="I244" s="132"/>
      <c r="J244" s="271"/>
      <c r="K244" s="276"/>
    </row>
    <row r="245" spans="1:11" s="115" customFormat="1" ht="16.5" thickBot="1">
      <c r="A245" s="111"/>
      <c r="B245" s="112"/>
      <c r="C245" s="112"/>
      <c r="D245" s="113" t="s">
        <v>83</v>
      </c>
      <c r="E245" s="292" t="s">
        <v>58</v>
      </c>
      <c r="F245" s="293"/>
      <c r="G245" s="293"/>
      <c r="H245" s="293"/>
      <c r="I245" s="294"/>
      <c r="J245" s="128"/>
      <c r="K245" s="129"/>
    </row>
    <row r="246" spans="1:11" s="22" customFormat="1" ht="16.5" thickBot="1" thickTop="1">
      <c r="A246" s="116" t="s">
        <v>0</v>
      </c>
      <c r="B246" s="9" t="s">
        <v>1</v>
      </c>
      <c r="C246" s="9" t="s">
        <v>2</v>
      </c>
      <c r="D246" s="9" t="s">
        <v>82</v>
      </c>
      <c r="E246" s="71" t="s">
        <v>3</v>
      </c>
      <c r="F246" s="71" t="s">
        <v>4</v>
      </c>
      <c r="G246" s="71" t="s">
        <v>90</v>
      </c>
      <c r="H246" s="71" t="s">
        <v>53</v>
      </c>
      <c r="I246" s="71" t="s">
        <v>5</v>
      </c>
      <c r="J246" s="93" t="s">
        <v>57</v>
      </c>
      <c r="K246" s="69"/>
    </row>
    <row r="247" spans="1:11" s="37" customFormat="1" ht="12" thickTop="1">
      <c r="A247" s="118"/>
      <c r="B247" s="49" t="s">
        <v>43</v>
      </c>
      <c r="C247" s="36"/>
      <c r="E247" s="62"/>
      <c r="F247" s="63"/>
      <c r="G247" s="63"/>
      <c r="H247" s="63"/>
      <c r="I247" s="63"/>
      <c r="J247" s="95"/>
      <c r="K247" s="227"/>
    </row>
    <row r="248" spans="1:11" s="37" customFormat="1" ht="11.25">
      <c r="A248" s="118" t="s">
        <v>409</v>
      </c>
      <c r="B248" s="35" t="s">
        <v>413</v>
      </c>
      <c r="C248" s="36" t="s">
        <v>414</v>
      </c>
      <c r="D248" s="44">
        <v>1</v>
      </c>
      <c r="E248" s="100">
        <v>361871.36</v>
      </c>
      <c r="F248" s="63">
        <v>361871.36</v>
      </c>
      <c r="G248" s="215">
        <v>0</v>
      </c>
      <c r="H248" s="63"/>
      <c r="I248" s="63">
        <v>361871.36</v>
      </c>
      <c r="J248" s="91">
        <f>SUM(F248-I248)</f>
        <v>0</v>
      </c>
      <c r="K248" s="275">
        <v>91</v>
      </c>
    </row>
    <row r="249" spans="1:11" s="37" customFormat="1" ht="11.25">
      <c r="A249" s="118" t="s">
        <v>410</v>
      </c>
      <c r="B249" s="35" t="s">
        <v>343</v>
      </c>
      <c r="C249" s="36" t="s">
        <v>415</v>
      </c>
      <c r="D249" s="44">
        <v>1</v>
      </c>
      <c r="E249" s="100">
        <v>359817.69</v>
      </c>
      <c r="F249" s="63">
        <v>359817.69</v>
      </c>
      <c r="G249" s="215">
        <v>0</v>
      </c>
      <c r="H249" s="63"/>
      <c r="I249" s="63">
        <v>359817.16</v>
      </c>
      <c r="J249" s="191">
        <f>SUM(F249-I249)</f>
        <v>0.5300000000279397</v>
      </c>
      <c r="K249" s="275">
        <v>311</v>
      </c>
    </row>
    <row r="250" spans="1:11" s="37" customFormat="1" ht="11.25">
      <c r="A250" s="118" t="s">
        <v>411</v>
      </c>
      <c r="B250" s="35" t="s">
        <v>416</v>
      </c>
      <c r="C250" s="36" t="s">
        <v>417</v>
      </c>
      <c r="D250" s="44">
        <v>1</v>
      </c>
      <c r="E250" s="100">
        <v>361868.29</v>
      </c>
      <c r="F250" s="63">
        <v>361868.29</v>
      </c>
      <c r="G250" s="215">
        <v>0</v>
      </c>
      <c r="H250" s="63"/>
      <c r="I250" s="63">
        <v>361868.29</v>
      </c>
      <c r="J250" s="91">
        <f>SUM(F250-I250)</f>
        <v>0</v>
      </c>
      <c r="K250" s="275">
        <v>118</v>
      </c>
    </row>
    <row r="251" spans="1:11" s="37" customFormat="1" ht="11.25">
      <c r="A251" s="118" t="s">
        <v>412</v>
      </c>
      <c r="B251" s="35" t="s">
        <v>418</v>
      </c>
      <c r="C251" s="36" t="s">
        <v>18</v>
      </c>
      <c r="D251" s="44">
        <v>1</v>
      </c>
      <c r="E251" s="100">
        <v>350062.21</v>
      </c>
      <c r="F251" s="63">
        <v>350062.21</v>
      </c>
      <c r="G251" s="215">
        <v>0</v>
      </c>
      <c r="H251" s="63"/>
      <c r="I251" s="63">
        <v>350062.21</v>
      </c>
      <c r="J251" s="91">
        <f>SUM(F251-I251)</f>
        <v>0</v>
      </c>
      <c r="K251" s="275">
        <v>36</v>
      </c>
    </row>
    <row r="252" spans="1:11" s="37" customFormat="1" ht="11.25">
      <c r="A252" s="118"/>
      <c r="B252" s="35"/>
      <c r="C252" s="28" t="s">
        <v>70</v>
      </c>
      <c r="D252" s="34"/>
      <c r="E252" s="101">
        <f>SUM(E248:E251)</f>
        <v>1433619.55</v>
      </c>
      <c r="F252" s="74">
        <f>SUM(F248:F251)</f>
        <v>1433619.55</v>
      </c>
      <c r="G252" s="214">
        <f>SUM(G248:G251)</f>
        <v>0</v>
      </c>
      <c r="H252" s="193"/>
      <c r="I252" s="74">
        <f>SUM(I248:I251)</f>
        <v>1433619.02</v>
      </c>
      <c r="J252" s="193">
        <f>SUM(J248:J251)</f>
        <v>0.5300000000279397</v>
      </c>
      <c r="K252" s="236"/>
    </row>
    <row r="253" spans="1:11" s="37" customFormat="1" ht="11.25">
      <c r="A253" s="118"/>
      <c r="B253" s="35"/>
      <c r="C253" s="28"/>
      <c r="D253" s="34"/>
      <c r="E253" s="101"/>
      <c r="F253" s="74"/>
      <c r="G253" s="75"/>
      <c r="H253" s="193"/>
      <c r="I253" s="74"/>
      <c r="J253" s="253"/>
      <c r="K253" s="273"/>
    </row>
    <row r="254" spans="1:11" s="37" customFormat="1" ht="11.25">
      <c r="A254" s="118"/>
      <c r="B254" s="49" t="s">
        <v>41</v>
      </c>
      <c r="C254" s="28"/>
      <c r="D254" s="34"/>
      <c r="E254" s="101"/>
      <c r="F254" s="74"/>
      <c r="G254" s="75"/>
      <c r="H254" s="193"/>
      <c r="I254" s="74"/>
      <c r="J254" s="253"/>
      <c r="K254" s="273"/>
    </row>
    <row r="255" spans="1:11" s="37" customFormat="1" ht="11.25">
      <c r="A255" s="118" t="s">
        <v>419</v>
      </c>
      <c r="B255" s="35" t="s">
        <v>420</v>
      </c>
      <c r="C255" s="36" t="s">
        <v>421</v>
      </c>
      <c r="D255" s="44">
        <v>1</v>
      </c>
      <c r="E255" s="100">
        <v>391140.05</v>
      </c>
      <c r="F255" s="63">
        <v>391140.05</v>
      </c>
      <c r="G255" s="215">
        <v>0</v>
      </c>
      <c r="H255" s="193"/>
      <c r="I255" s="63">
        <v>378191.01</v>
      </c>
      <c r="J255" s="191">
        <f>SUM(F255-I255)</f>
        <v>12949.039999999979</v>
      </c>
      <c r="K255" s="235">
        <v>350</v>
      </c>
    </row>
    <row r="256" spans="1:11" s="37" customFormat="1" ht="11.25">
      <c r="A256" s="118"/>
      <c r="B256" s="35"/>
      <c r="C256" s="28" t="s">
        <v>74</v>
      </c>
      <c r="D256" s="44"/>
      <c r="E256" s="101">
        <f>SUM(E255:E255)</f>
        <v>391140.05</v>
      </c>
      <c r="F256" s="74">
        <f>SUM(F255:F255)</f>
        <v>391140.05</v>
      </c>
      <c r="G256" s="214">
        <v>0</v>
      </c>
      <c r="H256" s="193"/>
      <c r="I256" s="74">
        <f>SUM(I255:I255)</f>
        <v>378191.01</v>
      </c>
      <c r="J256" s="193">
        <f>SUM(F256-I256)</f>
        <v>12949.039999999979</v>
      </c>
      <c r="K256" s="236"/>
    </row>
    <row r="257" spans="1:11" s="37" customFormat="1" ht="11.25">
      <c r="A257" s="118"/>
      <c r="B257" s="35"/>
      <c r="C257" s="36"/>
      <c r="D257" s="44"/>
      <c r="E257" s="100"/>
      <c r="F257" s="63"/>
      <c r="G257" s="73"/>
      <c r="H257" s="109"/>
      <c r="I257" s="63"/>
      <c r="J257" s="95"/>
      <c r="K257" s="237"/>
    </row>
    <row r="258" spans="1:11" s="37" customFormat="1" ht="11.25">
      <c r="A258" s="118"/>
      <c r="B258" s="35"/>
      <c r="C258" s="36"/>
      <c r="D258" s="44"/>
      <c r="E258" s="100"/>
      <c r="F258" s="63"/>
      <c r="G258" s="73"/>
      <c r="H258" s="63"/>
      <c r="I258" s="63"/>
      <c r="J258" s="95"/>
      <c r="K258" s="237"/>
    </row>
    <row r="259" spans="1:11" s="37" customFormat="1" ht="12.75">
      <c r="A259" s="118"/>
      <c r="B259" s="35"/>
      <c r="C259" s="104" t="s">
        <v>42</v>
      </c>
      <c r="D259" s="44"/>
      <c r="E259" s="101">
        <f>E256+E252+E243</f>
        <v>2818574.59</v>
      </c>
      <c r="F259" s="74">
        <f>F256+F252+F243</f>
        <v>2818574.59</v>
      </c>
      <c r="G259" s="214">
        <v>0</v>
      </c>
      <c r="H259" s="74"/>
      <c r="I259" s="74">
        <f>I256+I252+I243</f>
        <v>2805625.02</v>
      </c>
      <c r="J259" s="193">
        <f>SUM(J256+J252+J243)</f>
        <v>12949.570000000007</v>
      </c>
      <c r="K259" s="239"/>
    </row>
    <row r="260" spans="1:11" s="59" customFormat="1" ht="11.25">
      <c r="A260" s="119"/>
      <c r="B260" s="56"/>
      <c r="C260" s="53"/>
      <c r="D260" s="42"/>
      <c r="E260" s="103"/>
      <c r="F260" s="70"/>
      <c r="G260" s="281"/>
      <c r="H260" s="70"/>
      <c r="I260" s="70"/>
      <c r="J260" s="286"/>
      <c r="K260" s="288"/>
    </row>
    <row r="261" spans="1:11" s="37" customFormat="1" ht="11.25">
      <c r="A261" s="138" t="s">
        <v>76</v>
      </c>
      <c r="B261" s="107"/>
      <c r="C261" s="28"/>
      <c r="D261" s="34"/>
      <c r="E261" s="101"/>
      <c r="F261" s="74"/>
      <c r="G261" s="75"/>
      <c r="H261" s="74"/>
      <c r="I261" s="74"/>
      <c r="J261" s="253"/>
      <c r="K261" s="273"/>
    </row>
    <row r="262" spans="1:11" s="37" customFormat="1" ht="11.25">
      <c r="A262" s="118"/>
      <c r="B262" s="48" t="s">
        <v>77</v>
      </c>
      <c r="C262" s="28"/>
      <c r="D262" s="34"/>
      <c r="E262" s="101"/>
      <c r="F262" s="74"/>
      <c r="G262" s="75"/>
      <c r="H262" s="74"/>
      <c r="I262" s="74"/>
      <c r="J262" s="253"/>
      <c r="K262" s="273"/>
    </row>
    <row r="263" spans="1:11" s="37" customFormat="1" ht="11.25">
      <c r="A263" s="118" t="s">
        <v>427</v>
      </c>
      <c r="B263" s="35" t="s">
        <v>78</v>
      </c>
      <c r="C263" s="36" t="s">
        <v>428</v>
      </c>
      <c r="D263" s="42">
        <v>1</v>
      </c>
      <c r="E263" s="100">
        <v>100000</v>
      </c>
      <c r="F263" s="63">
        <v>57007</v>
      </c>
      <c r="G263" s="73">
        <v>42993</v>
      </c>
      <c r="H263" s="74"/>
      <c r="I263" s="63">
        <v>99518.79</v>
      </c>
      <c r="J263" s="109">
        <f>SUM(E263-I263)</f>
        <v>481.2100000000064</v>
      </c>
      <c r="K263" s="235">
        <v>1</v>
      </c>
    </row>
    <row r="264" spans="1:11" s="37" customFormat="1" ht="11.25">
      <c r="A264" s="118"/>
      <c r="B264" s="35"/>
      <c r="C264" s="36"/>
      <c r="E264" s="100"/>
      <c r="F264" s="63"/>
      <c r="G264" s="73"/>
      <c r="H264" s="74"/>
      <c r="I264" s="63"/>
      <c r="J264" s="95"/>
      <c r="K264" s="235"/>
    </row>
    <row r="265" spans="1:11" s="37" customFormat="1" ht="11.25">
      <c r="A265" s="118" t="s">
        <v>422</v>
      </c>
      <c r="B265" s="35" t="s">
        <v>79</v>
      </c>
      <c r="C265" s="36" t="s">
        <v>40</v>
      </c>
      <c r="D265" s="42">
        <v>1</v>
      </c>
      <c r="E265" s="100">
        <v>4878765.39</v>
      </c>
      <c r="F265" s="63">
        <v>4878765.39</v>
      </c>
      <c r="G265" s="215">
        <v>0</v>
      </c>
      <c r="H265" s="63"/>
      <c r="I265" s="63">
        <v>4853678.5</v>
      </c>
      <c r="J265" s="109">
        <f>SUM(F265-I265)</f>
        <v>25086.889999999665</v>
      </c>
      <c r="K265" s="235">
        <v>1507</v>
      </c>
    </row>
    <row r="266" spans="1:11" s="37" customFormat="1" ht="11.25">
      <c r="A266" s="118"/>
      <c r="B266" s="35"/>
      <c r="C266" s="28" t="s">
        <v>80</v>
      </c>
      <c r="D266" s="34"/>
      <c r="E266" s="101">
        <f>SUM(E263:E265)</f>
        <v>4978765.39</v>
      </c>
      <c r="F266" s="74">
        <f>SUM(F263:F265)</f>
        <v>4935772.39</v>
      </c>
      <c r="G266" s="75">
        <f>SUM(G263:G265)</f>
        <v>42993</v>
      </c>
      <c r="H266" s="74"/>
      <c r="I266" s="74">
        <f>SUM(I263:I265)</f>
        <v>4953197.29</v>
      </c>
      <c r="J266" s="193">
        <f>SUM(J263:J265)</f>
        <v>25568.09999999967</v>
      </c>
      <c r="K266" s="236"/>
    </row>
    <row r="267" spans="1:11" s="37" customFormat="1" ht="11.25">
      <c r="A267" s="118"/>
      <c r="B267" s="35"/>
      <c r="C267" s="36"/>
      <c r="D267" s="42"/>
      <c r="E267" s="100"/>
      <c r="F267" s="63"/>
      <c r="G267" s="73"/>
      <c r="H267" s="63"/>
      <c r="I267" s="63"/>
      <c r="J267" s="95"/>
      <c r="K267" s="237"/>
    </row>
    <row r="268" spans="1:11" s="37" customFormat="1" ht="11.25">
      <c r="A268" s="120" t="s">
        <v>45</v>
      </c>
      <c r="B268" s="35"/>
      <c r="C268" s="65"/>
      <c r="D268" s="64"/>
      <c r="E268" s="277"/>
      <c r="F268" s="285"/>
      <c r="G268" s="282"/>
      <c r="H268" s="63"/>
      <c r="I268" s="63"/>
      <c r="J268" s="95"/>
      <c r="K268" s="234"/>
    </row>
    <row r="269" spans="1:11" s="37" customFormat="1" ht="11.25">
      <c r="A269" s="118" t="s">
        <v>423</v>
      </c>
      <c r="B269" s="52" t="s">
        <v>46</v>
      </c>
      <c r="C269" s="65"/>
      <c r="D269" s="64"/>
      <c r="E269" s="219">
        <v>1741697.78</v>
      </c>
      <c r="F269" s="82">
        <v>1741697.78</v>
      </c>
      <c r="G269" s="216">
        <v>0</v>
      </c>
      <c r="H269" s="63"/>
      <c r="I269" s="63">
        <v>1741905.63</v>
      </c>
      <c r="J269" s="109">
        <f>SUM(E269-I269)</f>
        <v>-207.8499999998603</v>
      </c>
      <c r="K269" s="234"/>
    </row>
    <row r="270" spans="1:11" s="37" customFormat="1" ht="11.25">
      <c r="A270" s="118"/>
      <c r="B270" s="52"/>
      <c r="C270" s="65"/>
      <c r="D270" s="64"/>
      <c r="E270" s="219"/>
      <c r="F270" s="82"/>
      <c r="G270" s="77"/>
      <c r="H270" s="63"/>
      <c r="I270" s="63"/>
      <c r="J270" s="95"/>
      <c r="K270" s="234"/>
    </row>
    <row r="271" spans="1:11" s="37" customFormat="1" ht="11.25">
      <c r="A271" s="118"/>
      <c r="B271" s="35"/>
      <c r="C271" s="50" t="s">
        <v>48</v>
      </c>
      <c r="D271" s="51"/>
      <c r="E271" s="278">
        <f>SUM(E269)</f>
        <v>1741697.78</v>
      </c>
      <c r="F271" s="200">
        <f>SUM(F269)</f>
        <v>1741697.78</v>
      </c>
      <c r="G271" s="214">
        <v>0</v>
      </c>
      <c r="H271" s="74"/>
      <c r="I271" s="74">
        <f>SUM(I269:I270)</f>
        <v>1741905.63</v>
      </c>
      <c r="J271" s="193">
        <f>SUM(E271-I271)</f>
        <v>-207.8499999998603</v>
      </c>
      <c r="K271" s="273"/>
    </row>
    <row r="272" spans="1:11" s="37" customFormat="1" ht="11.25">
      <c r="A272" s="118"/>
      <c r="B272" s="35"/>
      <c r="C272" s="36"/>
      <c r="E272" s="100"/>
      <c r="F272" s="63"/>
      <c r="G272" s="73"/>
      <c r="H272" s="63"/>
      <c r="I272" s="63"/>
      <c r="J272" s="95"/>
      <c r="K272" s="234"/>
    </row>
    <row r="273" spans="1:11" s="37" customFormat="1" ht="11.25">
      <c r="A273" s="120" t="s">
        <v>49</v>
      </c>
      <c r="B273" s="35"/>
      <c r="C273" s="36"/>
      <c r="E273" s="100"/>
      <c r="F273" s="63"/>
      <c r="G273" s="73"/>
      <c r="H273" s="63"/>
      <c r="I273" s="63"/>
      <c r="J273" s="95"/>
      <c r="K273" s="234"/>
    </row>
    <row r="274" spans="1:11" s="37" customFormat="1" ht="11.25">
      <c r="A274" s="118" t="s">
        <v>424</v>
      </c>
      <c r="B274" s="35" t="s">
        <v>47</v>
      </c>
      <c r="C274" s="36"/>
      <c r="D274" s="46"/>
      <c r="E274" s="199">
        <v>580565.92</v>
      </c>
      <c r="F274" s="82">
        <v>580565.92</v>
      </c>
      <c r="G274" s="216">
        <v>0</v>
      </c>
      <c r="H274" s="63"/>
      <c r="I274" s="63">
        <v>579606.81</v>
      </c>
      <c r="J274" s="109">
        <f>SUM(F274-I274)</f>
        <v>959.109999999986</v>
      </c>
      <c r="K274" s="234"/>
    </row>
    <row r="275" spans="1:11" s="37" customFormat="1" ht="11.25">
      <c r="A275" s="118"/>
      <c r="B275" s="35"/>
      <c r="C275" s="36"/>
      <c r="D275" s="46"/>
      <c r="E275" s="279"/>
      <c r="F275" s="82"/>
      <c r="G275" s="77"/>
      <c r="H275" s="63"/>
      <c r="I275" s="63"/>
      <c r="J275" s="95"/>
      <c r="K275" s="234"/>
    </row>
    <row r="276" spans="1:11" s="37" customFormat="1" ht="11.25">
      <c r="A276" s="118"/>
      <c r="B276" s="35"/>
      <c r="C276" s="50" t="s">
        <v>44</v>
      </c>
      <c r="D276" s="33"/>
      <c r="E276" s="280">
        <f>SUM(E274)</f>
        <v>580565.92</v>
      </c>
      <c r="F276" s="200">
        <f>SUM(F274)</f>
        <v>580565.92</v>
      </c>
      <c r="G276" s="283">
        <f>SUM(G274)</f>
        <v>0</v>
      </c>
      <c r="H276" s="74"/>
      <c r="I276" s="74">
        <f>SUM(I274:I275)</f>
        <v>579606.81</v>
      </c>
      <c r="J276" s="193">
        <f>SUM(F276-I276)</f>
        <v>959.109999999986</v>
      </c>
      <c r="K276" s="273"/>
    </row>
    <row r="277" spans="1:11" s="37" customFormat="1" ht="11.25">
      <c r="A277" s="118"/>
      <c r="B277" s="35"/>
      <c r="C277" s="36"/>
      <c r="D277" s="42"/>
      <c r="E277" s="100"/>
      <c r="F277" s="63"/>
      <c r="G277" s="73"/>
      <c r="H277" s="63"/>
      <c r="I277" s="63"/>
      <c r="J277" s="95"/>
      <c r="K277" s="237"/>
    </row>
    <row r="278" spans="1:11" s="37" customFormat="1" ht="11.25">
      <c r="A278" s="118"/>
      <c r="B278" s="35" t="s">
        <v>142</v>
      </c>
      <c r="C278" s="36"/>
      <c r="D278" s="44"/>
      <c r="E278" s="101">
        <v>4056</v>
      </c>
      <c r="F278" s="63"/>
      <c r="G278" s="73">
        <v>4056</v>
      </c>
      <c r="H278" s="63"/>
      <c r="I278" s="212">
        <v>0</v>
      </c>
      <c r="J278" s="193">
        <v>4056</v>
      </c>
      <c r="K278" s="237"/>
    </row>
    <row r="279" spans="1:11" s="37" customFormat="1" ht="11.25">
      <c r="A279" s="118"/>
      <c r="B279" s="35"/>
      <c r="C279" s="36"/>
      <c r="D279" s="42"/>
      <c r="E279" s="100"/>
      <c r="F279" s="63"/>
      <c r="G279" s="73"/>
      <c r="H279" s="63"/>
      <c r="I279" s="63"/>
      <c r="J279" s="95"/>
      <c r="K279" s="237"/>
    </row>
    <row r="280" spans="1:11" s="37" customFormat="1" ht="11.25">
      <c r="A280" s="118"/>
      <c r="B280" s="35"/>
      <c r="C280" s="36"/>
      <c r="D280" s="42"/>
      <c r="E280" s="100"/>
      <c r="F280" s="63"/>
      <c r="G280" s="73"/>
      <c r="H280" s="63"/>
      <c r="I280" s="63"/>
      <c r="J280" s="95"/>
      <c r="K280" s="237"/>
    </row>
    <row r="281" spans="1:11" s="37" customFormat="1" ht="11.25">
      <c r="A281" s="118"/>
      <c r="B281" s="35"/>
      <c r="C281" s="36"/>
      <c r="D281" s="42"/>
      <c r="E281" s="100"/>
      <c r="F281" s="63"/>
      <c r="G281" s="73"/>
      <c r="H281" s="63"/>
      <c r="I281" s="63"/>
      <c r="J281" s="95"/>
      <c r="K281" s="237"/>
    </row>
    <row r="282" spans="1:11" s="37" customFormat="1" ht="11.25">
      <c r="A282" s="118"/>
      <c r="B282" s="35"/>
      <c r="C282" s="36"/>
      <c r="D282" s="42"/>
      <c r="E282" s="100"/>
      <c r="F282" s="63"/>
      <c r="G282" s="73"/>
      <c r="H282" s="63"/>
      <c r="I282" s="63"/>
      <c r="J282" s="95"/>
      <c r="K282" s="237"/>
    </row>
    <row r="283" spans="1:11" s="37" customFormat="1" ht="12" thickBot="1">
      <c r="A283" s="203"/>
      <c r="B283" s="197"/>
      <c r="C283" s="203"/>
      <c r="D283" s="205"/>
      <c r="E283" s="204"/>
      <c r="F283" s="206"/>
      <c r="G283" s="284"/>
      <c r="H283" s="206"/>
      <c r="I283" s="206"/>
      <c r="J283" s="287"/>
      <c r="K283" s="289"/>
    </row>
    <row r="284" spans="1:11" s="5" customFormat="1" ht="17.25" thickBot="1" thickTop="1">
      <c r="A284" s="14"/>
      <c r="B284" s="15" t="s">
        <v>56</v>
      </c>
      <c r="C284" s="16"/>
      <c r="D284" s="16"/>
      <c r="E284" s="136">
        <f>SUM(E276+E271+E266+E259+E234+E129+E118+E64+E41+E98)</f>
        <v>62406455.58</v>
      </c>
      <c r="F284" s="136">
        <f>SUM(F276+F271+F266+F259+F234+F129+F118+F64+F41+F98)</f>
        <v>59404663.34</v>
      </c>
      <c r="G284" s="136">
        <f>SUM(G276+G271+G266+G259+G234+G129+G118+G64+G41+G98)</f>
        <v>3001792.2399999998</v>
      </c>
      <c r="H284" s="136"/>
      <c r="I284" s="136">
        <f>(I276+I271+I266+I259+I234+I129+I118+I98+I64+I41)</f>
        <v>62278727.10999999</v>
      </c>
      <c r="J284" s="136">
        <f>(J276+J271+J266+J259+J234+J129+J118+J98+J64+J41+J278)</f>
        <v>131784.46999999858</v>
      </c>
      <c r="K284" s="137">
        <f>SUM(K276+K271+K266+K259+K234+K129+K118+K98+K64+K41)</f>
        <v>0</v>
      </c>
    </row>
    <row r="285" spans="1:11" s="5" customFormat="1" ht="16.5" thickTop="1">
      <c r="A285" s="14"/>
      <c r="B285" s="17"/>
      <c r="C285" s="16"/>
      <c r="D285" s="16"/>
      <c r="E285" s="84"/>
      <c r="F285" s="84"/>
      <c r="G285" s="84"/>
      <c r="H285" s="84"/>
      <c r="I285" s="84"/>
      <c r="J285" s="97"/>
      <c r="K285" s="18"/>
    </row>
    <row r="286" spans="1:11" s="5" customFormat="1" ht="15">
      <c r="A286" s="7"/>
      <c r="B286" s="2"/>
      <c r="C286" s="4"/>
      <c r="D286" s="4"/>
      <c r="E286" s="84"/>
      <c r="F286" s="84"/>
      <c r="G286" s="84"/>
      <c r="H286" s="84"/>
      <c r="I286" s="84"/>
      <c r="J286" s="97"/>
      <c r="K286" s="18"/>
    </row>
    <row r="287" spans="2:10" ht="15">
      <c r="B287" s="295" t="s">
        <v>87</v>
      </c>
      <c r="C287" s="295"/>
      <c r="D287" s="20"/>
      <c r="E287" s="90"/>
      <c r="G287" s="298" t="s">
        <v>88</v>
      </c>
      <c r="H287" s="298"/>
      <c r="I287" s="298"/>
      <c r="J287" s="298"/>
    </row>
    <row r="288" spans="2:10" ht="15">
      <c r="B288" s="295" t="s">
        <v>143</v>
      </c>
      <c r="C288" s="295"/>
      <c r="D288" s="20"/>
      <c r="G288" s="298" t="s">
        <v>144</v>
      </c>
      <c r="H288" s="298"/>
      <c r="I288" s="298"/>
      <c r="J288" s="298"/>
    </row>
    <row r="289" spans="1:11" s="5" customFormat="1" ht="15">
      <c r="A289" s="7"/>
      <c r="B289" s="4"/>
      <c r="C289" s="4"/>
      <c r="D289" s="4"/>
      <c r="E289" s="85"/>
      <c r="F289" s="85"/>
      <c r="G289" s="85"/>
      <c r="H289" s="85"/>
      <c r="I289" s="85"/>
      <c r="J289" s="98"/>
      <c r="K289" s="6"/>
    </row>
    <row r="290" spans="1:11" s="5" customFormat="1" ht="15.75">
      <c r="A290" s="7"/>
      <c r="B290" s="1"/>
      <c r="C290" s="4"/>
      <c r="D290" s="4"/>
      <c r="E290" s="85"/>
      <c r="F290" s="85"/>
      <c r="G290" s="85"/>
      <c r="H290" s="85"/>
      <c r="I290" s="85"/>
      <c r="J290" s="98"/>
      <c r="K290" s="6"/>
    </row>
    <row r="291" spans="2:4" ht="14.25">
      <c r="B291" s="19"/>
      <c r="C291" s="20"/>
      <c r="D291" s="20"/>
    </row>
    <row r="292" spans="2:4" ht="15">
      <c r="B292" s="3"/>
      <c r="C292" s="8"/>
      <c r="D292" s="8"/>
    </row>
    <row r="295" ht="15">
      <c r="B295" s="1"/>
    </row>
    <row r="296" spans="2:4" ht="14.25">
      <c r="B296" s="19"/>
      <c r="C296" s="20"/>
      <c r="D296" s="20"/>
    </row>
    <row r="297" spans="2:4" ht="14.25">
      <c r="B297" s="19"/>
      <c r="C297" s="20"/>
      <c r="D297" s="20"/>
    </row>
    <row r="298" spans="2:4" ht="14.25">
      <c r="B298" s="19"/>
      <c r="C298" s="20"/>
      <c r="D298" s="20"/>
    </row>
    <row r="299" spans="2:4" ht="15">
      <c r="B299" s="1"/>
      <c r="C299" s="8"/>
      <c r="D299" s="8"/>
    </row>
  </sheetData>
  <sheetProtection/>
  <mergeCells count="15">
    <mergeCell ref="B288:C288"/>
    <mergeCell ref="B287:C287"/>
    <mergeCell ref="A236:B236"/>
    <mergeCell ref="E114:I114"/>
    <mergeCell ref="E214:I214"/>
    <mergeCell ref="E245:I245"/>
    <mergeCell ref="E157:I157"/>
    <mergeCell ref="G288:J288"/>
    <mergeCell ref="G287:J287"/>
    <mergeCell ref="A1:K1"/>
    <mergeCell ref="A3:K3"/>
    <mergeCell ref="A2:K2"/>
    <mergeCell ref="A4:K4"/>
    <mergeCell ref="E5:I5"/>
    <mergeCell ref="E65:I65"/>
  </mergeCells>
  <printOptions horizontalCentered="1"/>
  <pageMargins left="0.6692913385826772" right="0.1968503937007874" top="0.3937007874015748" bottom="0.3937007874015748" header="0.1968503937007874" footer="0"/>
  <pageSetup horizontalDpi="300" verticalDpi="300" orientation="landscape" paperSize="5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3">
      <selection activeCell="A1" sqref="A1:G37"/>
    </sheetView>
  </sheetViews>
  <sheetFormatPr defaultColWidth="11.421875" defaultRowHeight="12.75"/>
  <cols>
    <col min="1" max="1" width="45.57421875" style="0" bestFit="1" customWidth="1"/>
    <col min="2" max="3" width="12.7109375" style="0" bestFit="1" customWidth="1"/>
    <col min="4" max="4" width="9.8515625" style="0" bestFit="1" customWidth="1"/>
    <col min="5" max="5" width="12.57421875" style="0" bestFit="1" customWidth="1"/>
    <col min="6" max="6" width="10.7109375" style="0" bestFit="1" customWidth="1"/>
    <col min="7" max="7" width="13.28125" style="0" bestFit="1" customWidth="1"/>
  </cols>
  <sheetData>
    <row r="1" spans="1:7" ht="15.75">
      <c r="A1" s="299" t="s">
        <v>60</v>
      </c>
      <c r="B1" s="299"/>
      <c r="C1" s="299"/>
      <c r="D1" s="299"/>
      <c r="E1" s="299"/>
      <c r="F1" s="299"/>
      <c r="G1" s="299"/>
    </row>
    <row r="2" spans="1:7" ht="12.75">
      <c r="A2" s="300" t="s">
        <v>95</v>
      </c>
      <c r="B2" s="300"/>
      <c r="C2" s="300"/>
      <c r="D2" s="300"/>
      <c r="E2" s="300"/>
      <c r="F2" s="300"/>
      <c r="G2" s="300"/>
    </row>
    <row r="3" spans="1:7" ht="12.75">
      <c r="A3" s="300" t="s">
        <v>61</v>
      </c>
      <c r="B3" s="300"/>
      <c r="C3" s="300"/>
      <c r="D3" s="300"/>
      <c r="E3" s="300"/>
      <c r="F3" s="300"/>
      <c r="G3" s="300"/>
    </row>
    <row r="4" spans="1:7" ht="12.75">
      <c r="A4" s="300" t="s">
        <v>54</v>
      </c>
      <c r="B4" s="300"/>
      <c r="C4" s="300"/>
      <c r="D4" s="300"/>
      <c r="E4" s="300"/>
      <c r="F4" s="300"/>
      <c r="G4" s="300"/>
    </row>
    <row r="5" spans="1:7" ht="13.5" thickBot="1">
      <c r="A5" s="300" t="s">
        <v>124</v>
      </c>
      <c r="B5" s="300"/>
      <c r="C5" s="300"/>
      <c r="D5" s="300"/>
      <c r="E5" s="300"/>
      <c r="F5" s="300"/>
      <c r="G5" s="300"/>
    </row>
    <row r="6" spans="1:7" ht="14.25" thickBot="1" thickTop="1">
      <c r="A6" s="155" t="s">
        <v>96</v>
      </c>
      <c r="B6" s="301" t="s">
        <v>97</v>
      </c>
      <c r="C6" s="302"/>
      <c r="D6" s="302"/>
      <c r="E6" s="302"/>
      <c r="F6" s="303"/>
      <c r="G6" s="155" t="s">
        <v>44</v>
      </c>
    </row>
    <row r="7" spans="1:7" ht="14.25" thickBot="1" thickTop="1">
      <c r="A7" s="156"/>
      <c r="B7" s="157" t="s">
        <v>99</v>
      </c>
      <c r="C7" s="157" t="s">
        <v>100</v>
      </c>
      <c r="D7" s="157" t="s">
        <v>101</v>
      </c>
      <c r="E7" s="157" t="s">
        <v>102</v>
      </c>
      <c r="F7" s="157" t="s">
        <v>103</v>
      </c>
      <c r="G7" s="156"/>
    </row>
    <row r="8" spans="1:7" ht="13.5" thickTop="1">
      <c r="A8" s="158" t="s">
        <v>104</v>
      </c>
      <c r="B8" s="159"/>
      <c r="C8" s="160"/>
      <c r="D8" s="160"/>
      <c r="E8" s="161"/>
      <c r="F8" s="162"/>
      <c r="G8" s="189"/>
    </row>
    <row r="9" spans="1:7" ht="12.75">
      <c r="A9" s="163" t="s">
        <v>8</v>
      </c>
      <c r="B9" s="164">
        <v>4882030.33</v>
      </c>
      <c r="C9" s="164">
        <v>4882030.33</v>
      </c>
      <c r="D9" s="164">
        <f>SUM('[1]FAIS (reunion)'!J115)</f>
        <v>0</v>
      </c>
      <c r="E9" s="164">
        <f>SUM('[1]FAIS (reunion)'!K115)</f>
        <v>0</v>
      </c>
      <c r="F9" s="165">
        <f>SUM('[1]FAIS (reunion)'!K115)</f>
        <v>0</v>
      </c>
      <c r="G9" s="166">
        <f>B9</f>
        <v>4882030.33</v>
      </c>
    </row>
    <row r="10" spans="1:7" ht="12.75">
      <c r="A10" s="163" t="s">
        <v>105</v>
      </c>
      <c r="B10" s="167">
        <v>1062885.35</v>
      </c>
      <c r="C10" s="167">
        <v>1062885.35</v>
      </c>
      <c r="D10" s="164">
        <v>0</v>
      </c>
      <c r="E10" s="164">
        <v>0</v>
      </c>
      <c r="F10" s="165">
        <v>0</v>
      </c>
      <c r="G10" s="166">
        <f>B10</f>
        <v>1062885.35</v>
      </c>
    </row>
    <row r="11" spans="1:7" ht="12.75">
      <c r="A11" s="163"/>
      <c r="B11" s="168"/>
      <c r="C11" s="169"/>
      <c r="D11" s="169"/>
      <c r="E11" s="169"/>
      <c r="F11" s="170"/>
      <c r="G11" s="163"/>
    </row>
    <row r="12" spans="1:7" ht="12.75">
      <c r="A12" s="171" t="s">
        <v>106</v>
      </c>
      <c r="B12" s="167"/>
      <c r="C12" s="164"/>
      <c r="D12" s="164"/>
      <c r="E12" s="164"/>
      <c r="F12" s="165"/>
      <c r="G12" s="166"/>
    </row>
    <row r="13" spans="1:7" ht="12.75">
      <c r="A13" s="172" t="s">
        <v>107</v>
      </c>
      <c r="B13" s="164">
        <f>SUM(C13+E13)</f>
        <v>18080793.3</v>
      </c>
      <c r="C13" s="164">
        <v>17997133.17</v>
      </c>
      <c r="D13" s="164">
        <f>SUM('[1]FAIS (reunion)'!J119)</f>
        <v>0</v>
      </c>
      <c r="E13" s="164">
        <v>83660.13</v>
      </c>
      <c r="F13" s="165">
        <f>SUM('[1]FAIS (reunion)'!K119)</f>
        <v>0</v>
      </c>
      <c r="G13" s="166">
        <f>SUM(C13+E13)</f>
        <v>18080793.3</v>
      </c>
    </row>
    <row r="14" spans="1:7" ht="12.75">
      <c r="A14" s="172" t="s">
        <v>108</v>
      </c>
      <c r="B14" s="167">
        <v>170060.71</v>
      </c>
      <c r="C14" s="167">
        <v>170060.71</v>
      </c>
      <c r="D14" s="164">
        <v>0</v>
      </c>
      <c r="E14" s="164">
        <v>0</v>
      </c>
      <c r="F14" s="165">
        <v>0</v>
      </c>
      <c r="G14" s="166">
        <f>B14</f>
        <v>170060.71</v>
      </c>
    </row>
    <row r="15" spans="1:7" ht="12.75">
      <c r="A15" s="163"/>
      <c r="B15" s="168"/>
      <c r="C15" s="169"/>
      <c r="D15" s="169"/>
      <c r="E15" s="169"/>
      <c r="F15" s="170"/>
      <c r="G15" s="163"/>
    </row>
    <row r="16" spans="1:7" ht="12.75">
      <c r="A16" s="171" t="s">
        <v>109</v>
      </c>
      <c r="B16" s="168"/>
      <c r="C16" s="169"/>
      <c r="D16" s="169"/>
      <c r="E16" s="169"/>
      <c r="F16" s="170"/>
      <c r="G16" s="166"/>
    </row>
    <row r="17" spans="1:7" ht="12.75">
      <c r="A17" s="173" t="s">
        <v>110</v>
      </c>
      <c r="B17" s="167">
        <v>6252821.54</v>
      </c>
      <c r="C17" s="167">
        <v>6252821.54</v>
      </c>
      <c r="D17" s="164">
        <f>SUM('[1]FAIS (reunion)'!J183)</f>
        <v>0</v>
      </c>
      <c r="E17" s="164">
        <f>SUM('[1]FAIS (reunion)'!K183)</f>
        <v>0</v>
      </c>
      <c r="F17" s="165">
        <f>SUM('[1]FAIS (reunion)'!K183)</f>
        <v>0</v>
      </c>
      <c r="G17" s="166">
        <f>B17</f>
        <v>6252821.54</v>
      </c>
    </row>
    <row r="18" spans="1:7" ht="12.75">
      <c r="A18" s="174"/>
      <c r="B18" s="167"/>
      <c r="C18" s="164"/>
      <c r="D18" s="164"/>
      <c r="E18" s="164"/>
      <c r="F18" s="165"/>
      <c r="G18" s="175"/>
    </row>
    <row r="19" spans="1:7" ht="12.75">
      <c r="A19" s="176" t="s">
        <v>111</v>
      </c>
      <c r="B19" s="167"/>
      <c r="C19" s="164"/>
      <c r="D19" s="164"/>
      <c r="E19" s="164"/>
      <c r="F19" s="165"/>
      <c r="G19" s="175"/>
    </row>
    <row r="20" spans="1:7" ht="12.75">
      <c r="A20" s="173" t="s">
        <v>112</v>
      </c>
      <c r="B20" s="167">
        <v>7167781.59</v>
      </c>
      <c r="C20" s="167">
        <v>7167781.59</v>
      </c>
      <c r="D20" s="164">
        <f>SUM('[1]FAIS (reunion)'!J245)</f>
        <v>0</v>
      </c>
      <c r="E20" s="164">
        <f>SUM('[1]FAIS (reunion)'!K245)</f>
        <v>0</v>
      </c>
      <c r="F20" s="165">
        <f>SUM('[1]FAIS (reunion)'!K245)</f>
        <v>0</v>
      </c>
      <c r="G20" s="166">
        <f>B20</f>
        <v>7167781.59</v>
      </c>
    </row>
    <row r="21" spans="1:7" ht="12.75">
      <c r="A21" s="173" t="s">
        <v>113</v>
      </c>
      <c r="B21" s="167">
        <v>2380000</v>
      </c>
      <c r="C21" s="167">
        <v>2380000</v>
      </c>
      <c r="D21" s="164">
        <v>0</v>
      </c>
      <c r="E21" s="164">
        <v>0</v>
      </c>
      <c r="F21" s="165">
        <v>0</v>
      </c>
      <c r="G21" s="166">
        <f>B21</f>
        <v>2380000</v>
      </c>
    </row>
    <row r="22" spans="1:7" ht="12.75">
      <c r="A22" s="173"/>
      <c r="B22" s="167"/>
      <c r="C22" s="164"/>
      <c r="D22" s="164"/>
      <c r="E22" s="164"/>
      <c r="F22" s="165"/>
      <c r="G22" s="166"/>
    </row>
    <row r="23" spans="1:7" ht="12.75">
      <c r="A23" s="176" t="s">
        <v>34</v>
      </c>
      <c r="B23" s="167"/>
      <c r="C23" s="164"/>
      <c r="D23" s="164"/>
      <c r="E23" s="164"/>
      <c r="F23" s="165"/>
      <c r="G23" s="166"/>
    </row>
    <row r="24" spans="1:7" ht="12.75">
      <c r="A24" s="173" t="s">
        <v>114</v>
      </c>
      <c r="B24" s="167">
        <v>870599.19</v>
      </c>
      <c r="C24" s="167">
        <v>870599.19</v>
      </c>
      <c r="D24" s="164">
        <f>SUM('[1]FAIS (reunion)'!J500)</f>
        <v>0</v>
      </c>
      <c r="E24" s="164">
        <f>SUM('[1]FAIS (reunion)'!K500)</f>
        <v>0</v>
      </c>
      <c r="F24" s="165">
        <f>SUM('[1]FAIS (reunion)'!K500)</f>
        <v>0</v>
      </c>
      <c r="G24" s="166">
        <f>B24</f>
        <v>870599.19</v>
      </c>
    </row>
    <row r="25" spans="1:7" ht="12.75">
      <c r="A25" s="171"/>
      <c r="B25" s="167"/>
      <c r="C25" s="164"/>
      <c r="D25" s="164"/>
      <c r="E25" s="164"/>
      <c r="F25" s="165"/>
      <c r="G25" s="166"/>
    </row>
    <row r="26" spans="1:7" ht="12.75">
      <c r="A26" s="171" t="s">
        <v>72</v>
      </c>
      <c r="B26" s="167"/>
      <c r="C26" s="164"/>
      <c r="D26" s="164"/>
      <c r="E26" s="164"/>
      <c r="F26" s="165"/>
      <c r="G26" s="166"/>
    </row>
    <row r="27" spans="1:7" ht="12.75">
      <c r="A27" s="173" t="s">
        <v>115</v>
      </c>
      <c r="B27" s="167">
        <v>16182734.79</v>
      </c>
      <c r="C27" s="167">
        <v>16182734.79</v>
      </c>
      <c r="D27" s="164">
        <v>0</v>
      </c>
      <c r="E27" s="164">
        <v>0</v>
      </c>
      <c r="F27" s="165">
        <v>0</v>
      </c>
      <c r="G27" s="166">
        <f>B27</f>
        <v>16182734.79</v>
      </c>
    </row>
    <row r="28" spans="1:7" ht="12.75">
      <c r="A28" s="173" t="s">
        <v>71</v>
      </c>
      <c r="B28" s="167">
        <v>10161488.13</v>
      </c>
      <c r="C28" s="167">
        <v>10161488.13</v>
      </c>
      <c r="D28" s="164">
        <f>SUM('[1]FAIS (reunion)'!J951)</f>
        <v>0</v>
      </c>
      <c r="E28" s="164">
        <f>SUM('[1]FAIS (reunion)'!K951)</f>
        <v>0</v>
      </c>
      <c r="F28" s="165">
        <f>SUM('[1]FAIS (reunion)'!K951)</f>
        <v>0</v>
      </c>
      <c r="G28" s="166">
        <f>B28</f>
        <v>10161488.13</v>
      </c>
    </row>
    <row r="29" spans="1:7" ht="12.75">
      <c r="A29" s="173"/>
      <c r="B29" s="167"/>
      <c r="C29" s="164"/>
      <c r="D29" s="164"/>
      <c r="E29" s="164"/>
      <c r="F29" s="165"/>
      <c r="G29" s="166"/>
    </row>
    <row r="30" spans="1:7" ht="12.75">
      <c r="A30" s="176" t="s">
        <v>76</v>
      </c>
      <c r="B30" s="167"/>
      <c r="C30" s="164"/>
      <c r="D30" s="164"/>
      <c r="E30" s="164"/>
      <c r="F30" s="165"/>
      <c r="G30" s="166"/>
    </row>
    <row r="31" spans="1:7" ht="12.75">
      <c r="A31" s="173" t="s">
        <v>116</v>
      </c>
      <c r="B31" s="167">
        <v>1616725.6</v>
      </c>
      <c r="C31" s="167">
        <v>1616725.6</v>
      </c>
      <c r="D31" s="164">
        <f>SUM('[1]FAIS (reunion)'!J1014)</f>
        <v>0</v>
      </c>
      <c r="E31" s="164">
        <f>SUM('[1]FAIS (reunion)'!K1014)</f>
        <v>0</v>
      </c>
      <c r="F31" s="165">
        <f>SUM('[1]FAIS (reunion)'!K1014)</f>
        <v>0</v>
      </c>
      <c r="G31" s="166">
        <f>B31</f>
        <v>1616725.6</v>
      </c>
    </row>
    <row r="32" spans="1:7" ht="12.75">
      <c r="A32" s="173"/>
      <c r="B32" s="167"/>
      <c r="C32" s="164"/>
      <c r="D32" s="164"/>
      <c r="E32" s="164"/>
      <c r="F32" s="165"/>
      <c r="G32" s="166"/>
    </row>
    <row r="33" spans="1:7" ht="12.75">
      <c r="A33" s="176" t="s">
        <v>117</v>
      </c>
      <c r="B33" s="167">
        <v>1965036.02</v>
      </c>
      <c r="C33" s="167">
        <v>1965036.02</v>
      </c>
      <c r="D33" s="164">
        <f>SUM('[1]FAIS (reunion)'!J1078)</f>
        <v>0</v>
      </c>
      <c r="E33" s="164">
        <f>SUM('[1]FAIS (reunion)'!K1078)</f>
        <v>0</v>
      </c>
      <c r="F33" s="165">
        <f>SUM('[1]FAIS (reunion)'!K1078)</f>
        <v>0</v>
      </c>
      <c r="G33" s="166">
        <f>B33</f>
        <v>1965036.02</v>
      </c>
    </row>
    <row r="34" spans="1:7" ht="12.75">
      <c r="A34" s="173"/>
      <c r="B34" s="167"/>
      <c r="C34" s="164"/>
      <c r="D34" s="164"/>
      <c r="E34" s="164"/>
      <c r="F34" s="165"/>
      <c r="G34" s="166"/>
    </row>
    <row r="35" spans="1:7" ht="12.75">
      <c r="A35" s="176" t="s">
        <v>118</v>
      </c>
      <c r="B35" s="167">
        <v>632389.52</v>
      </c>
      <c r="C35" s="167">
        <v>632389.52</v>
      </c>
      <c r="D35" s="164">
        <f>SUM('[1]FAIS (reunion)'!J1140)</f>
        <v>0</v>
      </c>
      <c r="E35" s="164">
        <f>SUM('[1]FAIS (reunion)'!K1140)</f>
        <v>0</v>
      </c>
      <c r="F35" s="165">
        <f>SUM('[1]FAIS (reunion)'!K1140)</f>
        <v>0</v>
      </c>
      <c r="G35" s="166">
        <f>B35</f>
        <v>632389.52</v>
      </c>
    </row>
    <row r="36" spans="1:7" ht="13.5" thickBot="1">
      <c r="A36" s="156" t="s">
        <v>119</v>
      </c>
      <c r="B36" s="177"/>
      <c r="C36" s="178"/>
      <c r="D36" s="178"/>
      <c r="E36" s="190">
        <v>26197.57</v>
      </c>
      <c r="F36" s="179"/>
      <c r="G36" s="156"/>
    </row>
    <row r="37" spans="1:7" ht="14.25" thickBot="1" thickTop="1">
      <c r="A37" s="180" t="s">
        <v>44</v>
      </c>
      <c r="B37" s="181">
        <f aca="true" t="shared" si="0" ref="B37:G37">SUM(B9:B36)</f>
        <v>71425346.06999998</v>
      </c>
      <c r="C37" s="181">
        <f t="shared" si="0"/>
        <v>71341685.93999998</v>
      </c>
      <c r="D37" s="181">
        <f t="shared" si="0"/>
        <v>0</v>
      </c>
      <c r="E37" s="181">
        <f t="shared" si="0"/>
        <v>109857.70000000001</v>
      </c>
      <c r="F37" s="181">
        <f t="shared" si="0"/>
        <v>0</v>
      </c>
      <c r="G37" s="181">
        <f t="shared" si="0"/>
        <v>71425346.06999998</v>
      </c>
    </row>
    <row r="38" spans="1:7" ht="13.5" thickTop="1">
      <c r="A38" s="180"/>
      <c r="B38" s="154"/>
      <c r="C38" s="154"/>
      <c r="D38" s="154"/>
      <c r="E38" s="154"/>
      <c r="F38" s="154"/>
      <c r="G38" s="154"/>
    </row>
    <row r="39" spans="1:7" ht="12.75">
      <c r="A39" s="182"/>
      <c r="B39" s="183"/>
      <c r="C39" s="154"/>
      <c r="D39" s="154"/>
      <c r="E39" s="154"/>
      <c r="F39" s="154"/>
      <c r="G39" s="183"/>
    </row>
    <row r="40" spans="1:7" ht="12.75">
      <c r="A40" s="184" t="s">
        <v>97</v>
      </c>
      <c r="B40" s="183"/>
      <c r="C40" s="154"/>
      <c r="D40" s="154"/>
      <c r="E40" s="154"/>
      <c r="F40" s="154"/>
      <c r="G40" s="183"/>
    </row>
    <row r="41" spans="1:7" ht="12.75">
      <c r="A41" s="182" t="s">
        <v>4</v>
      </c>
      <c r="B41" s="183"/>
      <c r="C41" s="154"/>
      <c r="D41" s="154"/>
      <c r="E41" s="154"/>
      <c r="F41" s="154"/>
      <c r="G41" s="183">
        <v>71391677.7</v>
      </c>
    </row>
    <row r="42" spans="1:7" ht="12.75">
      <c r="A42" s="182" t="s">
        <v>53</v>
      </c>
      <c r="B42" s="183"/>
      <c r="C42" s="154"/>
      <c r="D42" s="154"/>
      <c r="E42" s="154"/>
      <c r="F42" s="154"/>
      <c r="G42" s="183">
        <f>SUM(D37)</f>
        <v>0</v>
      </c>
    </row>
    <row r="43" spans="1:7" ht="12.75">
      <c r="A43" s="182" t="s">
        <v>119</v>
      </c>
      <c r="B43" s="183"/>
      <c r="C43" s="154"/>
      <c r="D43" s="154"/>
      <c r="E43" s="154"/>
      <c r="F43" s="154"/>
      <c r="G43" s="183">
        <v>83660.13</v>
      </c>
    </row>
    <row r="44" spans="1:7" ht="12.75">
      <c r="A44" s="184" t="s">
        <v>120</v>
      </c>
      <c r="B44" s="185"/>
      <c r="C44" s="154"/>
      <c r="D44" s="154"/>
      <c r="E44" s="154"/>
      <c r="F44" s="154"/>
      <c r="G44" s="185">
        <f>SUM(G41:G43)</f>
        <v>71475337.83</v>
      </c>
    </row>
    <row r="45" spans="1:7" ht="12.75">
      <c r="A45" s="180"/>
      <c r="B45" s="154"/>
      <c r="C45" s="154"/>
      <c r="D45" s="154"/>
      <c r="E45" s="154"/>
      <c r="F45" s="154"/>
      <c r="G45" s="154"/>
    </row>
    <row r="46" spans="1:7" ht="12.75">
      <c r="A46" s="184" t="s">
        <v>98</v>
      </c>
      <c r="B46" s="183"/>
      <c r="C46" s="154"/>
      <c r="D46" s="154"/>
      <c r="E46" s="154"/>
      <c r="F46" s="154"/>
      <c r="G46" s="183"/>
    </row>
    <row r="47" spans="1:7" ht="12.75">
      <c r="A47" s="182" t="s">
        <v>4</v>
      </c>
      <c r="B47" s="183"/>
      <c r="C47" s="154"/>
      <c r="D47" s="154"/>
      <c r="E47" s="154"/>
      <c r="F47" s="154"/>
      <c r="G47" s="183">
        <v>71341685.94</v>
      </c>
    </row>
    <row r="48" spans="1:7" ht="12.75">
      <c r="A48" s="182" t="s">
        <v>53</v>
      </c>
      <c r="B48" s="183"/>
      <c r="C48" s="154"/>
      <c r="D48" s="154"/>
      <c r="E48" s="154"/>
      <c r="F48" s="154"/>
      <c r="G48" s="183">
        <v>0</v>
      </c>
    </row>
    <row r="49" spans="1:7" ht="12.75">
      <c r="A49" s="182" t="s">
        <v>119</v>
      </c>
      <c r="B49" s="183"/>
      <c r="C49" s="154"/>
      <c r="D49" s="154"/>
      <c r="E49" s="154"/>
      <c r="F49" s="154"/>
      <c r="G49" s="183">
        <v>109857.7</v>
      </c>
    </row>
    <row r="50" spans="1:7" ht="12.75">
      <c r="A50" s="184" t="s">
        <v>121</v>
      </c>
      <c r="B50" s="185"/>
      <c r="C50" s="154"/>
      <c r="D50" s="154"/>
      <c r="E50" s="154"/>
      <c r="F50" s="154"/>
      <c r="G50" s="185">
        <f>SUM(G44-G47-G48-G49)</f>
        <v>23794.1900000006</v>
      </c>
    </row>
    <row r="51" spans="1:7" ht="12.75">
      <c r="A51" s="182" t="s">
        <v>122</v>
      </c>
      <c r="B51" s="186"/>
      <c r="C51" s="186"/>
      <c r="D51" s="186"/>
      <c r="E51" s="186"/>
      <c r="F51" s="186"/>
      <c r="G51" s="183">
        <v>0</v>
      </c>
    </row>
    <row r="52" spans="1:7" ht="15.75">
      <c r="A52" s="187" t="s">
        <v>123</v>
      </c>
      <c r="B52" s="186"/>
      <c r="C52" s="186"/>
      <c r="D52" s="186"/>
      <c r="E52" s="186"/>
      <c r="F52" s="186"/>
      <c r="G52" s="188">
        <f>SUM(G50-G51)</f>
        <v>23794.1900000006</v>
      </c>
    </row>
  </sheetData>
  <sheetProtection/>
  <mergeCells count="6">
    <mergeCell ref="A1:G1"/>
    <mergeCell ref="A2:G2"/>
    <mergeCell ref="A3:G3"/>
    <mergeCell ref="A4:G4"/>
    <mergeCell ref="A5:G5"/>
    <mergeCell ref="B6:F6"/>
  </mergeCells>
  <printOptions/>
  <pageMargins left="0.75" right="0.75" top="1" bottom="1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Ayuntamiento</cp:lastModifiedBy>
  <cp:lastPrinted>2012-01-19T17:11:32Z</cp:lastPrinted>
  <dcterms:created xsi:type="dcterms:W3CDTF">2008-03-26T20:29:43Z</dcterms:created>
  <dcterms:modified xsi:type="dcterms:W3CDTF">2013-04-23T18:26:49Z</dcterms:modified>
  <cp:category/>
  <cp:version/>
  <cp:contentType/>
  <cp:contentStatus/>
</cp:coreProperties>
</file>