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35" windowHeight="4215" tabRatio="942" activeTab="8"/>
  </bookViews>
  <sheets>
    <sheet name="RESUMEN" sheetId="1" r:id="rId1"/>
    <sheet name="SK - 01" sheetId="2" r:id="rId2"/>
    <sheet name="SK - 04" sheetId="3" r:id="rId3"/>
    <sheet name="SJ - 02" sheetId="4" r:id="rId4"/>
    <sheet name="SO" sheetId="5" r:id="rId5"/>
    <sheet name="SB" sheetId="6" r:id="rId6"/>
    <sheet name="SD - APOYOS" sheetId="7" r:id="rId7"/>
    <sheet name="SE" sheetId="8" r:id="rId8"/>
    <sheet name="UM" sheetId="9" r:id="rId9"/>
    <sheet name="SH" sheetId="10" r:id="rId10"/>
    <sheet name="SD" sheetId="11" r:id="rId11"/>
    <sheet name="SC" sheetId="12" r:id="rId12"/>
    <sheet name="SG" sheetId="13" r:id="rId13"/>
    <sheet name="SF" sheetId="14" r:id="rId14"/>
    <sheet name="U9" sheetId="15" r:id="rId15"/>
    <sheet name="INDIRECTOS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RAUL VALENZUELA</author>
  </authors>
  <commentList>
    <comment ref="B259" authorId="0">
      <text>
        <r>
          <rPr>
            <b/>
            <sz val="8"/>
            <rFont val="Tahoma"/>
            <family val="0"/>
          </rPr>
          <t>RAUL VALENZUELA:</t>
        </r>
        <r>
          <rPr>
            <sz val="8"/>
            <rFont val="Tahoma"/>
            <family val="0"/>
          </rPr>
          <t xml:space="preserve">
SE REPITE
</t>
        </r>
      </text>
    </comment>
  </commentList>
</comments>
</file>

<file path=xl/sharedStrings.xml><?xml version="1.0" encoding="utf-8"?>
<sst xmlns="http://schemas.openxmlformats.org/spreadsheetml/2006/main" count="3688" uniqueCount="658">
  <si>
    <t>MODALIDAD:</t>
  </si>
  <si>
    <t>ESTADO:</t>
  </si>
  <si>
    <t>MUNICIPIO:</t>
  </si>
  <si>
    <t>DEPENDENCIA:</t>
  </si>
  <si>
    <t>PROGRAMA:</t>
  </si>
  <si>
    <t>SUBPROGRAMA:</t>
  </si>
  <si>
    <t>No. OBRA</t>
  </si>
  <si>
    <t xml:space="preserve">NOMBRE Y DESCRIPCION </t>
  </si>
  <si>
    <t>DE</t>
  </si>
  <si>
    <t>LA OBRA</t>
  </si>
  <si>
    <t>LOCALIDAD</t>
  </si>
  <si>
    <t>( PESOS )</t>
  </si>
  <si>
    <t>SUMA</t>
  </si>
  <si>
    <t>FEDERAL</t>
  </si>
  <si>
    <t>MUNICIPAL</t>
  </si>
  <si>
    <t>U. MEDIDA</t>
  </si>
  <si>
    <t>AVANCE AL</t>
  </si>
  <si>
    <t>FISICO</t>
  </si>
  <si>
    <t xml:space="preserve"> </t>
  </si>
  <si>
    <t>SUMA DE HOJA</t>
  </si>
  <si>
    <t>SUBTOTAL</t>
  </si>
  <si>
    <t>TOTAL</t>
  </si>
  <si>
    <t>PRESIDENTE MUNICIPAL</t>
  </si>
  <si>
    <t>COPLADE</t>
  </si>
  <si>
    <t>CONVENIO DE DESARROLLO SOCIAL</t>
  </si>
  <si>
    <t>SINALOA</t>
  </si>
  <si>
    <t>GUASAVE</t>
  </si>
  <si>
    <t>H. AYUNTAMIENTO DE GUASAVE</t>
  </si>
  <si>
    <t>FINAN.</t>
  </si>
  <si>
    <t xml:space="preserve">AVANCE AL </t>
  </si>
  <si>
    <t>MODALIDAD</t>
  </si>
  <si>
    <t xml:space="preserve">SITUACION </t>
  </si>
  <si>
    <t xml:space="preserve"> DE </t>
  </si>
  <si>
    <t xml:space="preserve">DE LA </t>
  </si>
  <si>
    <t>FINANC.</t>
  </si>
  <si>
    <t>EJECUCION</t>
  </si>
  <si>
    <t>OBRA</t>
  </si>
  <si>
    <t>BENEF.</t>
  </si>
  <si>
    <t>CANT.</t>
  </si>
  <si>
    <t>METAS DEL</t>
  </si>
  <si>
    <t>PROYECTO</t>
  </si>
  <si>
    <t>RAMO 33 "FONDO DE APORTACIONES PARA LA INFRAESTRUCTURA SOCIAL MUNICIPAL"</t>
  </si>
  <si>
    <t>FONDO DE DESARROLLO SOCIAL MUNICIPAL</t>
  </si>
  <si>
    <t>S I N A L O A</t>
  </si>
  <si>
    <t>ESTRUCTURA FINANCIERA</t>
  </si>
  <si>
    <t>JUAN JOSE RIOS</t>
  </si>
  <si>
    <t>01.- REHABILITACION</t>
  </si>
  <si>
    <t>02.- CONSTRUCCION</t>
  </si>
  <si>
    <t>R  E  S  U  M  E  N</t>
  </si>
  <si>
    <t>IT</t>
  </si>
  <si>
    <t>SO.- CENTROS DE SALUD</t>
  </si>
  <si>
    <t>C</t>
  </si>
  <si>
    <t>EL BURRION</t>
  </si>
  <si>
    <t>LA BRECHA</t>
  </si>
  <si>
    <t>ALUMNOS</t>
  </si>
  <si>
    <t>LIC. RAUL INZUNZA DAGNINO</t>
  </si>
  <si>
    <t>LIC. CENOVIO RUIZ ZAZUETA</t>
  </si>
  <si>
    <t>01-REHABILITACION</t>
  </si>
  <si>
    <t>AD</t>
  </si>
  <si>
    <t>FAIS-01</t>
  </si>
  <si>
    <t>LOS ANGELES DEL TRIUNFO</t>
  </si>
  <si>
    <t>UM-EQUIPAMIENTO URBANO</t>
  </si>
  <si>
    <t>02- CONSTRUCCION</t>
  </si>
  <si>
    <t>02-CONSTRUCCION</t>
  </si>
  <si>
    <t>UM.- EQUIPAMIENTO URBANO</t>
  </si>
  <si>
    <t>SB.- ESTIMULOS A LA ED. BAS.</t>
  </si>
  <si>
    <r>
      <t xml:space="preserve">SUBPROGRAMA: </t>
    </r>
    <r>
      <rPr>
        <sz val="8"/>
        <rFont val="Arial"/>
        <family val="2"/>
      </rPr>
      <t>01.- APOYO A LA EDUC. BAS.</t>
    </r>
  </si>
  <si>
    <t>BECAS PERIODO ENERO - DICIEMBRE.</t>
  </si>
  <si>
    <t>VARIAS</t>
  </si>
  <si>
    <t>BECAS</t>
  </si>
  <si>
    <t>BECAS HIJOS DE PESCADORES</t>
  </si>
  <si>
    <t>PERIODO ENERO - DICIEMBRE.</t>
  </si>
  <si>
    <t>DESPENSAS PERIODO ENERO - DICIEMBRE.</t>
  </si>
  <si>
    <t>DESPENSAS</t>
  </si>
  <si>
    <t>S/D.- APOYOS ECONOMICOS</t>
  </si>
  <si>
    <r>
      <t xml:space="preserve">SUBPROGRAMA: </t>
    </r>
    <r>
      <rPr>
        <sz val="8"/>
        <rFont val="Arial"/>
        <family val="2"/>
      </rPr>
      <t>01.- APOYO A LA EDUCACION</t>
    </r>
  </si>
  <si>
    <t>APOYOS ECONOMICOS</t>
  </si>
  <si>
    <t>A).- SECUNDARIA</t>
  </si>
  <si>
    <t>B).- PREPARATORIA</t>
  </si>
  <si>
    <t>C).- PROFESIONAL</t>
  </si>
  <si>
    <t>SH.- VIVIENDA DIGNA</t>
  </si>
  <si>
    <t>MEJORAMIENTO DE VIVIENDA</t>
  </si>
  <si>
    <t>VIVIENDA</t>
  </si>
  <si>
    <t>CONSTRUCCION DE VIVIENDA</t>
  </si>
  <si>
    <t>U9-DEF. Y COND. A LA PLAN.</t>
  </si>
  <si>
    <t>DESARROLLO INSTITUCIONAL</t>
  </si>
  <si>
    <t>INDIRECTOS EJECUTORA</t>
  </si>
  <si>
    <t>SB.- ESTIMULOS A LA EDUCACION BASICA</t>
  </si>
  <si>
    <t>01.- APOYOS A LA EDUCACION BASICA</t>
  </si>
  <si>
    <t>03.- DESPENSAS</t>
  </si>
  <si>
    <t>S/D.- APOYOS ECONOMICOS A LA EDUCACION</t>
  </si>
  <si>
    <t>01.- APOYOS A LA EDUCACION</t>
  </si>
  <si>
    <t>U9.- DEFINICION Y CONDUCCION A LA -</t>
  </si>
  <si>
    <t xml:space="preserve">     PLANEACION DEL DESARROLLO REGIONAL</t>
  </si>
  <si>
    <t>GASTOS INDIRECTOS</t>
  </si>
  <si>
    <t>2 0 0 4</t>
  </si>
  <si>
    <t>ESTACION BAMOA</t>
  </si>
  <si>
    <t>COL. 24 DE FEBRERO</t>
  </si>
  <si>
    <t>COREREPE</t>
  </si>
  <si>
    <t>TAMAZULA</t>
  </si>
  <si>
    <t>SAN JOSE DE LA BRECHA</t>
  </si>
  <si>
    <t>DISPENSARIO MEDICO</t>
  </si>
  <si>
    <t>DISPENS.</t>
  </si>
  <si>
    <t>EL TAJITO</t>
  </si>
  <si>
    <t>A.- PARQUES Y JARDINES</t>
  </si>
  <si>
    <t>PLAZUELA</t>
  </si>
  <si>
    <t>COL. REVOLUCION MEXICANA</t>
  </si>
  <si>
    <t>ALAMITO Y CAIMANERO</t>
  </si>
  <si>
    <t>E.- BIBLIOTECAS</t>
  </si>
  <si>
    <t>CONSTRUCCION DE BIBLIOTECA</t>
  </si>
  <si>
    <t>BIBLIOTECA</t>
  </si>
  <si>
    <t>O.- SEÑALAMIENTOS VIALES</t>
  </si>
  <si>
    <t>SEÑALAMIENTO VIAL</t>
  </si>
  <si>
    <t>SEÑAL</t>
  </si>
  <si>
    <t>ANEXO TECNICO DE AUTORIZACION (1RA ETAPA)</t>
  </si>
  <si>
    <t>ANEXO TECNICO DE AUTORIZACION (COMPROMISOS)</t>
  </si>
  <si>
    <t>SK.- ESCUELA DIGNA</t>
  </si>
  <si>
    <t>ON.- OTROS NIVELES</t>
  </si>
  <si>
    <t>ESCUELA PREPARATORIA UAS</t>
  </si>
  <si>
    <t>ESC. PREPARATORIA UAS</t>
  </si>
  <si>
    <t>NIO</t>
  </si>
  <si>
    <t>EJ. EMILIANO ZAPATA</t>
  </si>
  <si>
    <t>PREPARATORIA UAS</t>
  </si>
  <si>
    <t>PALOS VERDES</t>
  </si>
  <si>
    <t>ICATSIN</t>
  </si>
  <si>
    <t>E.C.E.A.</t>
  </si>
  <si>
    <t>SJ.- INFRAEST. EDUCATIVA</t>
  </si>
  <si>
    <t>ON-OTROS NIVELES</t>
  </si>
  <si>
    <t>TERAHUITO</t>
  </si>
  <si>
    <t>AULA</t>
  </si>
  <si>
    <t>ESC. PREPARATORIA UAS (DIURNA)</t>
  </si>
  <si>
    <t>ANEXO</t>
  </si>
  <si>
    <t>CASABLANCA</t>
  </si>
  <si>
    <t>ESC. PREPARATORIA UAS (NOCTURNA)</t>
  </si>
  <si>
    <t>L.- SALONES DE USOS MULTIPLES</t>
  </si>
  <si>
    <t>CASA DEL GANADERO</t>
  </si>
  <si>
    <t>SALON</t>
  </si>
  <si>
    <t>SJ.- INFRAESTRUCTURA EDUCATIVA</t>
  </si>
  <si>
    <t>HOJA 1 DE 2</t>
  </si>
  <si>
    <t>HOJA 2 DE 2</t>
  </si>
  <si>
    <t>OA.- JARDIN DE NIÑOS</t>
  </si>
  <si>
    <t>OB.- PRIMARIAS</t>
  </si>
  <si>
    <t>J.N. "VICENTE GUERRERO"</t>
  </si>
  <si>
    <t>LA CUESTA DE ARRIBA</t>
  </si>
  <si>
    <t>J.N. "LUIS DONALDO COLOSIO MURRIETA"</t>
  </si>
  <si>
    <t>COL. LOS SAUCES</t>
  </si>
  <si>
    <t>J.N. "EVA SAMANO DE LOPEZ MATEOS"</t>
  </si>
  <si>
    <t>COL. TIERRA Y LIBERTAD</t>
  </si>
  <si>
    <t>J.N. "EMILIANO ZAPATA"</t>
  </si>
  <si>
    <t>LA TRINIDAD</t>
  </si>
  <si>
    <t>J.N. "MARGARITA MAZA DE JUAREZ"</t>
  </si>
  <si>
    <t>LEON FONSECA</t>
  </si>
  <si>
    <t>J.N. "LUIS GONZALEZ OBREGON"</t>
  </si>
  <si>
    <t>LA BEBELAMA</t>
  </si>
  <si>
    <t>J.N. "AGUSTIN YAÑEZ"</t>
  </si>
  <si>
    <t>RUIZ CORTINES #2</t>
  </si>
  <si>
    <t>J.N. "JOSEFINA CHANG"</t>
  </si>
  <si>
    <t>BENITO JUAREZ</t>
  </si>
  <si>
    <t>GALLO DE LIMONES</t>
  </si>
  <si>
    <t>ESTATAL</t>
  </si>
  <si>
    <t>J.N. "ALFONZO REYES"</t>
  </si>
  <si>
    <t>COLONIA LOMAS DEL MAR</t>
  </si>
  <si>
    <t>J.N. "EVA A. SOTO RAMIREZ"</t>
  </si>
  <si>
    <t>LA PALMITA</t>
  </si>
  <si>
    <t>J.N. "JUAN JACOBO ROSEAU"</t>
  </si>
  <si>
    <t>CJONES. DE GUASAVITO</t>
  </si>
  <si>
    <t>E.P. "CARMEN SERDAN / CLUB ACT. 20-30"</t>
  </si>
  <si>
    <t>E.P. "IGNACIO ZARAGOZA / LEOCADIO L."</t>
  </si>
  <si>
    <t>E.P. "JUSTO SIERRA"</t>
  </si>
  <si>
    <t>EJ. FIGUEROA</t>
  </si>
  <si>
    <t>E.P. "EMILIANO ZAPATA"</t>
  </si>
  <si>
    <t>E.P. "GENERAL ANGEL FLORES"</t>
  </si>
  <si>
    <t>EL ZOPILOTE</t>
  </si>
  <si>
    <t>E.P. "GRAL. ANGEL FLORES"</t>
  </si>
  <si>
    <t>EL PITAHAYAL</t>
  </si>
  <si>
    <t>E.P. "TIERRA Y LIBERTAD"</t>
  </si>
  <si>
    <t>E.P. "NIÑOS HEROES"</t>
  </si>
  <si>
    <t>PALOS BLANCOS</t>
  </si>
  <si>
    <t>E.P. "JESUS RAMIREZ"</t>
  </si>
  <si>
    <t>E.P. "NICOLAS BRAVO"</t>
  </si>
  <si>
    <t>COLONIA IPIS</t>
  </si>
  <si>
    <t>E.P. "20 DE NOVIEMBRE"</t>
  </si>
  <si>
    <t>EL DORADO #1</t>
  </si>
  <si>
    <t>E.P. "REFORMA AGRARIA"</t>
  </si>
  <si>
    <t>E.P. "INSURGENTES DE 1810"</t>
  </si>
  <si>
    <t>EJ. HEROES MEXICANOS</t>
  </si>
  <si>
    <t>E.P. "NICARAGUA"</t>
  </si>
  <si>
    <t>Col. 18 de Marzo</t>
  </si>
  <si>
    <t>E.P. "NIÑOS HEROES DE CHAPULTEPEC"</t>
  </si>
  <si>
    <t>EL SACRIFICIO</t>
  </si>
  <si>
    <t>E.P. "MACARIO GAXIOLA"</t>
  </si>
  <si>
    <t>LA CUESTONA</t>
  </si>
  <si>
    <t>E.P. "JOSE MARIA MORELOS Y PAVON"</t>
  </si>
  <si>
    <t>GABRIEL LEYVA SOLANO</t>
  </si>
  <si>
    <t>E.P. "IGNACIO LOPEZ RAYON"</t>
  </si>
  <si>
    <t>BABUJAQUI</t>
  </si>
  <si>
    <t>E.P. "HEROES DE LA INDEPENDENCIA"</t>
  </si>
  <si>
    <t>SAN ANTONIO</t>
  </si>
  <si>
    <t>E.P. "VIVA MEXICO"</t>
  </si>
  <si>
    <t>E.P. "CAMILA GARCIA"</t>
  </si>
  <si>
    <t>GUASAVITO</t>
  </si>
  <si>
    <t>E.P. "CONSTITUCION 1857"</t>
  </si>
  <si>
    <t>E.P. "LAZARO CARDENAS"</t>
  </si>
  <si>
    <t>OC.- SECUNDARIAS</t>
  </si>
  <si>
    <t>E.S. "LAZARO CARDENAS"</t>
  </si>
  <si>
    <t>EL CUBILETE</t>
  </si>
  <si>
    <t>E.S. "TECNICA No. 56"</t>
  </si>
  <si>
    <t>LAS BRISAS</t>
  </si>
  <si>
    <t>E.S. "MIGUEL HIDALGO"</t>
  </si>
  <si>
    <t>RUIZ CORTINES</t>
  </si>
  <si>
    <t>COBAES No. 14</t>
  </si>
  <si>
    <t>ANEXO TECNICO DE AUTORIZACION</t>
  </si>
  <si>
    <t>SD.- ALCANTARILLADO SANITARIO</t>
  </si>
  <si>
    <t>SISTEMA DE ALCANTARILLADO</t>
  </si>
  <si>
    <t>SISTEMA</t>
  </si>
  <si>
    <t>02.- AMPLIACION</t>
  </si>
  <si>
    <t>JUAN JOSE RIOS (VIVAH)</t>
  </si>
  <si>
    <t>(Col. Luis Donaldo Colosio)</t>
  </si>
  <si>
    <t>BENITO JUAREZ (VIVAH)</t>
  </si>
  <si>
    <t>TAMAZULA (VIVAH)</t>
  </si>
  <si>
    <t>PR-03GU012</t>
  </si>
  <si>
    <t>EL BURRION (VIVAH)</t>
  </si>
  <si>
    <t>SC.- AGUA POTABLE</t>
  </si>
  <si>
    <t>SISTEMA DE AGUA POTABLE</t>
  </si>
  <si>
    <t>ML</t>
  </si>
  <si>
    <t>Col. Luis Donaldo Colosio</t>
  </si>
  <si>
    <t>MIGUEL HIDALGO (VIVAH)</t>
  </si>
  <si>
    <t>EL TORTUGO (VIVAH)</t>
  </si>
  <si>
    <t>S. J. DE LA BRECHA (VIVAH)</t>
  </si>
  <si>
    <t>BUENAVISTA (VIVAH)</t>
  </si>
  <si>
    <t>CERRO CABEZON (VIVAH)</t>
  </si>
  <si>
    <t>PR-03GU007</t>
  </si>
  <si>
    <t>AMPLIACION DEL SISTEMA</t>
  </si>
  <si>
    <t>SG.- ELECTRIFICACION</t>
  </si>
  <si>
    <t>01.- URBANA</t>
  </si>
  <si>
    <t>(Red Híbrida)</t>
  </si>
  <si>
    <t>(COL. SOR JUANA)</t>
  </si>
  <si>
    <t>02.- RURAL</t>
  </si>
  <si>
    <t>BATAMOTE (VIVAH)</t>
  </si>
  <si>
    <t>SAN J. DE LA B. (VIVAH)</t>
  </si>
  <si>
    <t>SALON DE USOS MULTIPLES</t>
  </si>
  <si>
    <t>SD.- ALCANTARILLADO</t>
  </si>
  <si>
    <t>02.- AMPLIACIÓN</t>
  </si>
  <si>
    <t>P.- ASILO PARA ANSIANOS O ALBERGUE</t>
  </si>
  <si>
    <t>ALBERGUE PARA JORNALEROS AGRICOLAS</t>
  </si>
  <si>
    <t>MODULO</t>
  </si>
  <si>
    <t>ESCUELA DE ARTE Y CULTURA</t>
  </si>
  <si>
    <t>LEYVA SOLANO</t>
  </si>
  <si>
    <t>CBTA No. 81</t>
  </si>
  <si>
    <t>EJ. EL TAJITO</t>
  </si>
  <si>
    <t>J.N. "SIN NOMBRE"</t>
  </si>
  <si>
    <t>CAMPO 38 (Canal Alto)</t>
  </si>
  <si>
    <t>E.P. "RAFAEL BUELNA"</t>
  </si>
  <si>
    <t>C.- CANCHAS DEPORTIVAS USOS MULTIPLES</t>
  </si>
  <si>
    <t>UNDAD DEPORTIVA</t>
  </si>
  <si>
    <t>CRUZ BLANCA</t>
  </si>
  <si>
    <t>UNDIAD</t>
  </si>
  <si>
    <t>B.- PLAZAS CIVICAS</t>
  </si>
  <si>
    <t>PLAZA CIVICA (AUDITORIO)</t>
  </si>
  <si>
    <t>TECHUMBRE</t>
  </si>
  <si>
    <t>CANCHA DE USOS MULTIPLES</t>
  </si>
  <si>
    <t>CANCHA</t>
  </si>
  <si>
    <t>UTATAVE</t>
  </si>
  <si>
    <t>SAN FERNANDO</t>
  </si>
  <si>
    <t>PLAZA</t>
  </si>
  <si>
    <t>PLAZA CIVICA</t>
  </si>
  <si>
    <t>SE.- URBANIZCION</t>
  </si>
  <si>
    <r>
      <t>SUBPROGRAMA:</t>
    </r>
    <r>
      <rPr>
        <sz val="8"/>
        <rFont val="Arial"/>
        <family val="2"/>
      </rPr>
      <t>03.- GUARNICIONES Y BANQUETAS</t>
    </r>
  </si>
  <si>
    <t>A).- GUARNICIONES</t>
  </si>
  <si>
    <t>CONTRUCCION DE GUARNICIONES</t>
  </si>
  <si>
    <t>CUBILETE</t>
  </si>
  <si>
    <t>B).- BANQUETAS</t>
  </si>
  <si>
    <t>CONSTRUCCION DE BANQUETAS</t>
  </si>
  <si>
    <t>M2</t>
  </si>
  <si>
    <t>SE.- URBANIZACION</t>
  </si>
  <si>
    <t>EL AMOLE</t>
  </si>
  <si>
    <r>
      <t xml:space="preserve">SUBPROGRAMA: </t>
    </r>
    <r>
      <rPr>
        <sz val="8"/>
        <rFont val="Arial"/>
        <family val="2"/>
      </rPr>
      <t>02.- CONSTRUCCION</t>
    </r>
  </si>
  <si>
    <t>F.- PUENTES VEHICULARES</t>
  </si>
  <si>
    <t>PUENTE VEHICULAR</t>
  </si>
  <si>
    <t>SAN SEBASTIAN #2</t>
  </si>
  <si>
    <t>PUENTE</t>
  </si>
  <si>
    <t>CAMPO MC CORD</t>
  </si>
  <si>
    <t>(huicho)</t>
  </si>
  <si>
    <t>01.- CONSTRUCCION</t>
  </si>
  <si>
    <t>01-CONSTRUCCION</t>
  </si>
  <si>
    <t>PR-03GU278</t>
  </si>
  <si>
    <t>03/GUE001-CP</t>
  </si>
  <si>
    <t>SUPERVISION ESCOLAR 103</t>
  </si>
  <si>
    <t>E.P. "MARGARITA MAZA DE JUAREZ"</t>
  </si>
  <si>
    <t>EJ. LAS BRISAS</t>
  </si>
  <si>
    <t>E.S. "GENERAL ANGEL FLORES"</t>
  </si>
  <si>
    <t>E.S. "MELCHOR OCAMPO"</t>
  </si>
  <si>
    <t>PORTUGUEZ DE GALVEZ</t>
  </si>
  <si>
    <t>(CALLE MIGUEL HIDALGO)</t>
  </si>
  <si>
    <t>(SECTOR EL PUEBLITO)</t>
  </si>
  <si>
    <t>LADRILLERAS DE OCORO</t>
  </si>
  <si>
    <t>(SECTOR CARPINTERIA)</t>
  </si>
  <si>
    <t>(SECTOR GARCIA)</t>
  </si>
  <si>
    <t>(SECTOR CANAL DIAGONAL)</t>
  </si>
  <si>
    <t>CUITABON</t>
  </si>
  <si>
    <t>(AMPLIACION)</t>
  </si>
  <si>
    <t>CAIMANERO</t>
  </si>
  <si>
    <t>(CAMINO VIEJO A CUITABON)</t>
  </si>
  <si>
    <t>(PREPARATORIA)</t>
  </si>
  <si>
    <t>(SECTOR ESTADIO)</t>
  </si>
  <si>
    <t>(SECTOR RAFAEL LEAL)</t>
  </si>
  <si>
    <t>(SECTOR PETRA ALCIA GARIBALDI)</t>
  </si>
  <si>
    <t>(SECTOR GASPAR ANGULO)</t>
  </si>
  <si>
    <t>(SECTOR MERCEDES LEAL)</t>
  </si>
  <si>
    <t>AMPL. RUIZ CORTINES</t>
  </si>
  <si>
    <t>C. DE GUASAVITO</t>
  </si>
  <si>
    <t>E.S. "GENERAL No. 2"</t>
  </si>
  <si>
    <t>(1ra Etapa)</t>
  </si>
  <si>
    <r>
      <t xml:space="preserve">SUBPROGRAMA: </t>
    </r>
    <r>
      <rPr>
        <sz val="8"/>
        <rFont val="Arial"/>
        <family val="2"/>
      </rPr>
      <t>05.- ALUMBRADO PUBLICO</t>
    </r>
  </si>
  <si>
    <t>URBANO</t>
  </si>
  <si>
    <t>LAMPARA TIPO OV-15</t>
  </si>
  <si>
    <t>REHABILITACION DE ALUMBRADO</t>
  </si>
  <si>
    <t>RURAL</t>
  </si>
  <si>
    <t>SINDICATURA DE JUAN J. RIOS</t>
  </si>
  <si>
    <t>LUMINARIA</t>
  </si>
  <si>
    <t>SINDICATURA DE BAMOA</t>
  </si>
  <si>
    <t>SINDICATURA DE EST. BAMOA</t>
  </si>
  <si>
    <t>SINDICATURA DE NIO</t>
  </si>
  <si>
    <t>SINDICATURA DE CORTINES</t>
  </si>
  <si>
    <t>SINDICATURA DE TAMAZULA</t>
  </si>
  <si>
    <t>SINDICATURA DE LA BRECHA</t>
  </si>
  <si>
    <t>SINDICATURA DE SAN RAFAEL</t>
  </si>
  <si>
    <t>SINDICATURA DE L. FONSECA</t>
  </si>
  <si>
    <t>SINDICATURA DE LA TRINIDAD</t>
  </si>
  <si>
    <t>LOTE</t>
  </si>
  <si>
    <t>ALUMBRADO PUBLICO</t>
  </si>
  <si>
    <t>04.- EQUIPAMIENTO</t>
  </si>
  <si>
    <t>OA.- PREESCOLAR</t>
  </si>
  <si>
    <t>J.N. "MA. ENRIQUETA CAMARILLO DE P."</t>
  </si>
  <si>
    <t>CERRO CABEZON</t>
  </si>
  <si>
    <t>J.N. "CHAPULTEPEC"</t>
  </si>
  <si>
    <t>BUEN RETIRO</t>
  </si>
  <si>
    <t>J.N. "AMADO NERVO"</t>
  </si>
  <si>
    <t>Benito Juarez</t>
  </si>
  <si>
    <t>J.N. "MARIANO AZUELA"</t>
  </si>
  <si>
    <t>ROJO GOMEZ</t>
  </si>
  <si>
    <t>J.N. "LUIS G. URBINA"</t>
  </si>
  <si>
    <t>AGUA BLANCA</t>
  </si>
  <si>
    <t>J.N. "GILBERTO OWEN"</t>
  </si>
  <si>
    <t>EL VARAL</t>
  </si>
  <si>
    <t>J.N. "CARLOS PELLICER"</t>
  </si>
  <si>
    <t>COL. CONSTELACION</t>
  </si>
  <si>
    <t>J.N. "COMUNITARIO"</t>
  </si>
  <si>
    <t>EL MEZQUITON</t>
  </si>
  <si>
    <t>ABANICO</t>
  </si>
  <si>
    <t>J.N. "JOSEFA IBARRA BASTIDAS"</t>
  </si>
  <si>
    <t>COL. MAKARENKO</t>
  </si>
  <si>
    <t>SUP. ZONA 037, SECT.II (J.N. JOSEFA IBARRA)</t>
  </si>
  <si>
    <t>J.N. "JUSTO SIERRA MENDEZ"</t>
  </si>
  <si>
    <t>LAS JUNTAS DE CHAMICARI</t>
  </si>
  <si>
    <t>J.N. "EL PIPILA"</t>
  </si>
  <si>
    <t>EJ. LAS COLONIAS</t>
  </si>
  <si>
    <t>J.N. "DOMINGO FAUSTINO"</t>
  </si>
  <si>
    <t>NOROTILLOS</t>
  </si>
  <si>
    <t>GAMBINO No. 2</t>
  </si>
  <si>
    <t>J.N. "JUAN DE LA BARRERA"</t>
  </si>
  <si>
    <t>J.N. "NUEVA CREACION"</t>
  </si>
  <si>
    <t>EL CHORIZO</t>
  </si>
  <si>
    <t>J.N. "NIÑOS HEROES"</t>
  </si>
  <si>
    <t>J.N. "EDUCACION INICIAL"</t>
  </si>
  <si>
    <t>EL RETIRO</t>
  </si>
  <si>
    <t>J.N. "JUAN RUIZ DE ALARCON"</t>
  </si>
  <si>
    <t>GRACIANO SANCHEZ</t>
  </si>
  <si>
    <t>BAMOA</t>
  </si>
  <si>
    <t>EJ. GALLO DE LIMON</t>
  </si>
  <si>
    <t>E.P. "GRAL. LAZARO CARDENAS"</t>
  </si>
  <si>
    <t>CHOIPA</t>
  </si>
  <si>
    <t>E.P. "LIC. ADOLFO LOPEZ MATEOS"</t>
  </si>
  <si>
    <t>E.P. "FRANCISCO MONTES DE OCA"</t>
  </si>
  <si>
    <t>CUESTA DE ARRIBA</t>
  </si>
  <si>
    <t>E.P. "JESUS SALVADOR PALACIOS"</t>
  </si>
  <si>
    <t>FRACC. VILLA UNIVERSIDAD</t>
  </si>
  <si>
    <t>E.P. "FRANCISCO VILLA"</t>
  </si>
  <si>
    <t>TAPACHULA</t>
  </si>
  <si>
    <t>CASA BLANCA</t>
  </si>
  <si>
    <t>E.P. "NIÑOS HEROES / LAZARO CARDENAS"</t>
  </si>
  <si>
    <t xml:space="preserve">E.P. "GABRIEL LEYVA VELAZQUEZ" </t>
  </si>
  <si>
    <t xml:space="preserve">E.P. "TIERRA Y LIBERTAD" </t>
  </si>
  <si>
    <t xml:space="preserve">E.P. "JOSE MARIA MORELOS" </t>
  </si>
  <si>
    <t>SAN RAFAEL</t>
  </si>
  <si>
    <t>EL PROGRESO</t>
  </si>
  <si>
    <t>E.P. "GUILLERMO NELSON"</t>
  </si>
  <si>
    <t>COMP</t>
  </si>
  <si>
    <t>E.P. "FRANCISCO GONZALEZ BOCA NEGRA"</t>
  </si>
  <si>
    <t>E.P. "LEOPOLDO DORADO"</t>
  </si>
  <si>
    <t>PUEBLO VIEJO</t>
  </si>
  <si>
    <t>E.P. "MIGUEL HIDALGO"</t>
  </si>
  <si>
    <t>E.P. "ANDRES GALVEZ"</t>
  </si>
  <si>
    <t>E.P. "ELIGIO OROZCO"</t>
  </si>
  <si>
    <t>E.P. "JUAN ESCUTIA"</t>
  </si>
  <si>
    <t>(Col. Once rios)</t>
  </si>
  <si>
    <t>E.P. "RICARDO FLORES MAGON"</t>
  </si>
  <si>
    <t>SILLA</t>
  </si>
  <si>
    <t>MESA</t>
  </si>
  <si>
    <t>OC-SECUNDARIA</t>
  </si>
  <si>
    <t>E.S. "EMILIANO ZAPATA"</t>
  </si>
  <si>
    <t>E.S. "TELESECUNDARIA No. 294"</t>
  </si>
  <si>
    <t>EJ. ABELARDO L. RODRIGUEZ</t>
  </si>
  <si>
    <t>E.S. "TECNICA No. 54"</t>
  </si>
  <si>
    <t>COMP.</t>
  </si>
  <si>
    <t>E.S. "TELESECUNDARIA No. 107"</t>
  </si>
  <si>
    <t>EJ. MIGUEL ALEMAN</t>
  </si>
  <si>
    <t>E.S. "GENERAL"</t>
  </si>
  <si>
    <t>E.S. "GENERAL No. 1"</t>
  </si>
  <si>
    <t>E.S. "1 RO DE MAYO"</t>
  </si>
  <si>
    <t>CENTRO DE ATENCION MULTIPLE No. 29</t>
  </si>
  <si>
    <t>CASA DE LA CULTURA</t>
  </si>
  <si>
    <t>AGUAMITAS</t>
  </si>
  <si>
    <t>ISEA</t>
  </si>
  <si>
    <t>CONALEP</t>
  </si>
  <si>
    <t>J.N. "LUA MARIA SERRADEL"</t>
  </si>
  <si>
    <t>SAN JOSE DE GUAYPARIME</t>
  </si>
  <si>
    <t>E.S. "TECNICA #35"</t>
  </si>
  <si>
    <t>(JEAN PAUL VALENZUELA)</t>
  </si>
  <si>
    <t>LA SABANILLA</t>
  </si>
  <si>
    <t>(SECT.  ROSARIO CASTRO)</t>
  </si>
  <si>
    <t>J.N. "MARIANO MATAMOROS"</t>
  </si>
  <si>
    <t>(Col. San Juan)</t>
  </si>
  <si>
    <t>(Col. 17 de Mayo)</t>
  </si>
  <si>
    <t>E.S. "TECNICA No. 4"</t>
  </si>
  <si>
    <t>(Col. Revolucion Mexicana)</t>
  </si>
  <si>
    <t>(Sector Sindicato)</t>
  </si>
  <si>
    <t>SF.- PAVIMENTACION EN COL. POPULARES</t>
  </si>
  <si>
    <t>01.- CONCRETO</t>
  </si>
  <si>
    <t>SF.- PAVIMENTACION EN ZONAS</t>
  </si>
  <si>
    <t>CONSTRUCCION DE PAVIMENTO DE CONCRETO</t>
  </si>
  <si>
    <t>03/GUE011-CP</t>
  </si>
  <si>
    <t>HIDRAULICO EN AV. ANTONIO NORZAGARAY</t>
  </si>
  <si>
    <t>ENTRE CALLE GABRIEL MEDINA MARTINEZ Y</t>
  </si>
  <si>
    <t>AV. RAMON F. ITURBE.</t>
  </si>
  <si>
    <t>PR-04GU001</t>
  </si>
  <si>
    <t>CP-04GU002</t>
  </si>
  <si>
    <t>CP-04GU003</t>
  </si>
  <si>
    <t>PR-04GU004</t>
  </si>
  <si>
    <t>PR-04GU005</t>
  </si>
  <si>
    <t>PR-04GU006</t>
  </si>
  <si>
    <t>PR-04GU007</t>
  </si>
  <si>
    <t>PR-04GU008</t>
  </si>
  <si>
    <t>CP-04GU009</t>
  </si>
  <si>
    <t>LAS HIGUERAS</t>
  </si>
  <si>
    <t>(SECT. IRENE ZUÑIGA)</t>
  </si>
  <si>
    <t>PR-04GU010</t>
  </si>
  <si>
    <t>PR-04GU011</t>
  </si>
  <si>
    <t>PR-04GU012</t>
  </si>
  <si>
    <t>PR-04GU013</t>
  </si>
  <si>
    <t>PR-04GU014</t>
  </si>
  <si>
    <t>PR-04GU015</t>
  </si>
  <si>
    <t>PR-04GU016</t>
  </si>
  <si>
    <t>PR-04GU017</t>
  </si>
  <si>
    <t>PR-04GU018</t>
  </si>
  <si>
    <t>PR-04GU019</t>
  </si>
  <si>
    <t>PR-04GU020</t>
  </si>
  <si>
    <t>PR-04GU021</t>
  </si>
  <si>
    <t>PR-04GU022</t>
  </si>
  <si>
    <t>CP-04GU023</t>
  </si>
  <si>
    <t>PR-04GU024</t>
  </si>
  <si>
    <t>PR-04GU025</t>
  </si>
  <si>
    <t>PR-04GU026</t>
  </si>
  <si>
    <t>PR-04GU027</t>
  </si>
  <si>
    <t>CP-04GU028</t>
  </si>
  <si>
    <t>PR-04GU029</t>
  </si>
  <si>
    <t>PR-04GU030</t>
  </si>
  <si>
    <t>PR-04GU031</t>
  </si>
  <si>
    <t>PR-04GU032</t>
  </si>
  <si>
    <t>PR-04GU033</t>
  </si>
  <si>
    <t>PR-04GU034</t>
  </si>
  <si>
    <t>PR-04GU035</t>
  </si>
  <si>
    <t>PR-04GU036</t>
  </si>
  <si>
    <t>PR-04GU037</t>
  </si>
  <si>
    <t>PR-04GU038</t>
  </si>
  <si>
    <t>PR-04GU039</t>
  </si>
  <si>
    <t>PR-04GU040</t>
  </si>
  <si>
    <t>PR-04GU041</t>
  </si>
  <si>
    <t>PR-04GU042</t>
  </si>
  <si>
    <t>PR-04GU043</t>
  </si>
  <si>
    <t>PR-04GU044</t>
  </si>
  <si>
    <t>PR-04GU045</t>
  </si>
  <si>
    <t>PR-04GU046</t>
  </si>
  <si>
    <t>PR-04GU047</t>
  </si>
  <si>
    <t>PR-04GU048</t>
  </si>
  <si>
    <t>CP-04GU049</t>
  </si>
  <si>
    <t>PR-04GU050</t>
  </si>
  <si>
    <t>PR-04GU051</t>
  </si>
  <si>
    <t>PR-04GU052</t>
  </si>
  <si>
    <t>PR-04GU053</t>
  </si>
  <si>
    <t>CP-04GU054</t>
  </si>
  <si>
    <t>CP-04GU055</t>
  </si>
  <si>
    <t>PR-04GU056</t>
  </si>
  <si>
    <t>PR-04GU057</t>
  </si>
  <si>
    <t>PR-04GU058</t>
  </si>
  <si>
    <t>PR-04GU059</t>
  </si>
  <si>
    <t>PR-04GU060</t>
  </si>
  <si>
    <t>PR-04GU061</t>
  </si>
  <si>
    <t>PR-04GU062</t>
  </si>
  <si>
    <t>PR-04GU063</t>
  </si>
  <si>
    <t>PR-04GU064</t>
  </si>
  <si>
    <t>PR-04GU065</t>
  </si>
  <si>
    <t>PR-04GU066</t>
  </si>
  <si>
    <t>CP-04GU067</t>
  </si>
  <si>
    <t>PR-04GU068</t>
  </si>
  <si>
    <t>CP-04GU069</t>
  </si>
  <si>
    <t>CP-04GU070</t>
  </si>
  <si>
    <t>PR-04GU071</t>
  </si>
  <si>
    <t>PR-04GU072</t>
  </si>
  <si>
    <t>PR-04GU073</t>
  </si>
  <si>
    <t>PR-04GU074</t>
  </si>
  <si>
    <t>PR-04GU075</t>
  </si>
  <si>
    <t>PR-04GU076</t>
  </si>
  <si>
    <t>PR-04GU077</t>
  </si>
  <si>
    <t>PR-04GU078</t>
  </si>
  <si>
    <t>PR-04GU079</t>
  </si>
  <si>
    <t>PR-04GU080</t>
  </si>
  <si>
    <t>PR-04GU081</t>
  </si>
  <si>
    <t>PR-04GU082</t>
  </si>
  <si>
    <t>PR-04GU083</t>
  </si>
  <si>
    <t>PR-04GU084</t>
  </si>
  <si>
    <t>PR-04GU085</t>
  </si>
  <si>
    <t>PR-04GU086</t>
  </si>
  <si>
    <t>PR-04GU087</t>
  </si>
  <si>
    <t>PR-04GU088</t>
  </si>
  <si>
    <t>CP-04GU089</t>
  </si>
  <si>
    <t>PR-04GU090</t>
  </si>
  <si>
    <t>PR-04GU091</t>
  </si>
  <si>
    <t>PR-04GU092</t>
  </si>
  <si>
    <t>CP-04GU093</t>
  </si>
  <si>
    <t>PR-04GU094</t>
  </si>
  <si>
    <t>PR-04GU095</t>
  </si>
  <si>
    <t>PR-04GU096</t>
  </si>
  <si>
    <t>PR-04GU097</t>
  </si>
  <si>
    <t>PR-04GU098</t>
  </si>
  <si>
    <t>PR-04GU099</t>
  </si>
  <si>
    <t>PR-04GU100</t>
  </si>
  <si>
    <t>PR-04GU101</t>
  </si>
  <si>
    <t>PR-04GU102</t>
  </si>
  <si>
    <t>PR-04GU103</t>
  </si>
  <si>
    <t>PR-04GU104</t>
  </si>
  <si>
    <t>PR-04GU105</t>
  </si>
  <si>
    <t>PR-04GU106</t>
  </si>
  <si>
    <t>PR-04GU107</t>
  </si>
  <si>
    <t>PR-04GU108</t>
  </si>
  <si>
    <t>PR-04GU109</t>
  </si>
  <si>
    <t>PR-04GU110</t>
  </si>
  <si>
    <t>PR-04GU111</t>
  </si>
  <si>
    <t>PR-04GU112</t>
  </si>
  <si>
    <t>PR-04GU113</t>
  </si>
  <si>
    <t>PR-04GU114</t>
  </si>
  <si>
    <t>PR-04GU115</t>
  </si>
  <si>
    <t>PR-04GU116</t>
  </si>
  <si>
    <t>PR-04GU117</t>
  </si>
  <si>
    <t>PR-04GU118</t>
  </si>
  <si>
    <t>PR-04GU119</t>
  </si>
  <si>
    <t>PR-04GU120</t>
  </si>
  <si>
    <t>CP-04GU121</t>
  </si>
  <si>
    <t>CP-04GU122</t>
  </si>
  <si>
    <t>PR-04GU123</t>
  </si>
  <si>
    <t>PR-04GU124</t>
  </si>
  <si>
    <t>PR-04GU125</t>
  </si>
  <si>
    <t>PR-04GU126</t>
  </si>
  <si>
    <t>PR-04GU127</t>
  </si>
  <si>
    <t>PR-04GU128</t>
  </si>
  <si>
    <t>PR-04GU129</t>
  </si>
  <si>
    <t>PR-04GU130</t>
  </si>
  <si>
    <t>PR-04GU131</t>
  </si>
  <si>
    <t>PR-04GU132</t>
  </si>
  <si>
    <t>PR-04GU133</t>
  </si>
  <si>
    <t>PR-04GU134</t>
  </si>
  <si>
    <t>PR-04GU135</t>
  </si>
  <si>
    <t>PR-04GU136</t>
  </si>
  <si>
    <t>PR-04GU137</t>
  </si>
  <si>
    <t>PR-04GU138</t>
  </si>
  <si>
    <t>PR-04GU139</t>
  </si>
  <si>
    <t>PR-04GU140</t>
  </si>
  <si>
    <t>PR-04GU141</t>
  </si>
  <si>
    <t>PR-04GU142</t>
  </si>
  <si>
    <t>CP-04GU143</t>
  </si>
  <si>
    <t>PR-04GU143</t>
  </si>
  <si>
    <t>PR-04GU144</t>
  </si>
  <si>
    <t>PR-04GU145</t>
  </si>
  <si>
    <t>PR-04GU146</t>
  </si>
  <si>
    <t>PR-04GU147</t>
  </si>
  <si>
    <t>PR-04GU148</t>
  </si>
  <si>
    <t>PR-04GU149</t>
  </si>
  <si>
    <t>PR-04GU150</t>
  </si>
  <si>
    <t>PR-04GU151</t>
  </si>
  <si>
    <t>PR-04GU152</t>
  </si>
  <si>
    <t>PR-04GU153</t>
  </si>
  <si>
    <t>PR-04GU154</t>
  </si>
  <si>
    <t>PR-04GU155</t>
  </si>
  <si>
    <t>PR-04GU156</t>
  </si>
  <si>
    <t>CP-04GU157</t>
  </si>
  <si>
    <t>CP-04GU158</t>
  </si>
  <si>
    <t>PR-04GU159</t>
  </si>
  <si>
    <t>PR-04GU160</t>
  </si>
  <si>
    <t>PR-04GU161</t>
  </si>
  <si>
    <t>PR-04GU162</t>
  </si>
  <si>
    <t>PR-04GU163</t>
  </si>
  <si>
    <t>PR-04GU164</t>
  </si>
  <si>
    <t>PR-04GU165</t>
  </si>
  <si>
    <t>PR-04GU166</t>
  </si>
  <si>
    <t>PR-04GU167</t>
  </si>
  <si>
    <t>PR-04GU168</t>
  </si>
  <si>
    <t>PR-04GU169</t>
  </si>
  <si>
    <t>PR-04GU170</t>
  </si>
  <si>
    <t>CP-04GU171</t>
  </si>
  <si>
    <t>PR-04GU172</t>
  </si>
  <si>
    <t>CP-04GU173</t>
  </si>
  <si>
    <t>CP-04GU175</t>
  </si>
  <si>
    <t>PR-04GU176</t>
  </si>
  <si>
    <t>PR-04GU177</t>
  </si>
  <si>
    <t>PR-04GU178</t>
  </si>
  <si>
    <t>PR-04GU179</t>
  </si>
  <si>
    <t>PR-04GU180</t>
  </si>
  <si>
    <t>PR-04GU181</t>
  </si>
  <si>
    <t>PR-04GU182</t>
  </si>
  <si>
    <t>PR-04GU183</t>
  </si>
  <si>
    <t>PR-04GU184</t>
  </si>
  <si>
    <t>PR-04GU185</t>
  </si>
  <si>
    <t>PR-04GU186</t>
  </si>
  <si>
    <t>PR-04GU187</t>
  </si>
  <si>
    <t>PR-04GU188</t>
  </si>
  <si>
    <t>PR-04GU189</t>
  </si>
  <si>
    <t>CP-04GU190</t>
  </si>
  <si>
    <t>PR-04GU191</t>
  </si>
  <si>
    <t>PR-04GU192</t>
  </si>
  <si>
    <t>PR-04GU193</t>
  </si>
  <si>
    <t>PR-04GU194</t>
  </si>
  <si>
    <t>PR-04GU195</t>
  </si>
  <si>
    <t>PR-04GU196</t>
  </si>
  <si>
    <t>PR-04GU197</t>
  </si>
  <si>
    <t>PR-04GU198</t>
  </si>
  <si>
    <t>PR-04GU199</t>
  </si>
  <si>
    <t>PR-04GU200</t>
  </si>
  <si>
    <t>PR-04GU201</t>
  </si>
  <si>
    <t>PR-04GU202</t>
  </si>
  <si>
    <t>PR-04GU203</t>
  </si>
  <si>
    <t>PR-04GU204</t>
  </si>
  <si>
    <t>PR-04GU205</t>
  </si>
  <si>
    <t>PR-04GU206</t>
  </si>
  <si>
    <t>PR-04GU207</t>
  </si>
  <si>
    <t>PR-04GU208</t>
  </si>
  <si>
    <t>PR-04GU209</t>
  </si>
  <si>
    <t>PR-04GU210</t>
  </si>
  <si>
    <t>PR-04GU211</t>
  </si>
  <si>
    <t>PR-04GU212</t>
  </si>
  <si>
    <t>PR-04GU213</t>
  </si>
  <si>
    <t>PR-04GU214</t>
  </si>
  <si>
    <t>PR-04GU215</t>
  </si>
  <si>
    <t>CP-04GU216</t>
  </si>
  <si>
    <t>CP-04GU217</t>
  </si>
  <si>
    <t>PR-04GU218</t>
  </si>
  <si>
    <t>E.P. "JOSEFA O. DE DOMINGUEZ"</t>
  </si>
  <si>
    <t>LAS PITAHAYITAS</t>
  </si>
  <si>
    <t>PR-04GU219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</si>
</sst>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#,##0.0"/>
    <numFmt numFmtId="175" formatCode="_-[$€-2]* #,##0.00_-;\-[$€-2]* #,##0.00_-;_-[$€-2]* &quot;-&quot;??_-"/>
    <numFmt numFmtId="176" formatCode="_(* #,##0.0_);_(* \(#,##0.0\);_(* &quot;-&quot;??_);_(@_)"/>
    <numFmt numFmtId="177" formatCode="_(* #,##0_);_(* \(#,##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;[Red]#,##0.0"/>
    <numFmt numFmtId="183" formatCode="#,##0;[Red]#,##0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1" fillId="0" borderId="2" xfId="0" applyNumberFormat="1" applyFont="1" applyBorder="1" applyAlignment="1">
      <alignment/>
    </xf>
    <xf numFmtId="171" fontId="1" fillId="0" borderId="2" xfId="18" applyFont="1" applyBorder="1" applyAlignment="1">
      <alignment/>
    </xf>
    <xf numFmtId="0" fontId="6" fillId="0" borderId="2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2" xfId="0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171" fontId="1" fillId="0" borderId="2" xfId="18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171" fontId="2" fillId="0" borderId="2" xfId="18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1" fillId="0" borderId="2" xfId="18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2" xfId="18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1" fillId="0" borderId="2" xfId="18" applyNumberFormat="1" applyFont="1" applyBorder="1" applyAlignment="1">
      <alignment horizontal="center"/>
    </xf>
    <xf numFmtId="3" fontId="2" fillId="0" borderId="4" xfId="18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1" fillId="0" borderId="4" xfId="18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4" xfId="18" applyNumberFormat="1" applyFont="1" applyBorder="1" applyAlignment="1">
      <alignment/>
    </xf>
    <xf numFmtId="173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1" fontId="2" fillId="0" borderId="4" xfId="18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2" fillId="0" borderId="2" xfId="18" applyNumberFormat="1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1" fillId="0" borderId="2" xfId="15" applyNumberFormat="1" applyFont="1" applyBorder="1" applyAlignment="1">
      <alignment horizontal="right"/>
    </xf>
    <xf numFmtId="4" fontId="1" fillId="0" borderId="3" xfId="0" applyNumberFormat="1" applyFont="1" applyBorder="1" applyAlignment="1">
      <alignment/>
    </xf>
    <xf numFmtId="3" fontId="1" fillId="0" borderId="3" xfId="18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3" fontId="2" fillId="0" borderId="4" xfId="18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justify" vertical="top"/>
    </xf>
    <xf numFmtId="0" fontId="1" fillId="0" borderId="3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3" fontId="1" fillId="0" borderId="4" xfId="18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18" applyNumberFormat="1" applyFont="1" applyBorder="1" applyAlignment="1">
      <alignment/>
    </xf>
    <xf numFmtId="3" fontId="1" fillId="0" borderId="2" xfId="15" applyNumberFormat="1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/>
    </xf>
    <xf numFmtId="0" fontId="9" fillId="0" borderId="2" xfId="0" applyFont="1" applyBorder="1" applyAlignment="1">
      <alignment/>
    </xf>
    <xf numFmtId="0" fontId="1" fillId="0" borderId="2" xfId="0" applyFont="1" applyFill="1" applyBorder="1" applyAlignment="1">
      <alignment horizontal="justify" vertical="top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1" fillId="0" borderId="2" xfId="18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171" fontId="1" fillId="0" borderId="2" xfId="18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justify" vertical="justify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4" fontId="2" fillId="0" borderId="5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1" fillId="0" borderId="2" xfId="18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/>
    </xf>
    <xf numFmtId="171" fontId="1" fillId="0" borderId="2" xfId="18" applyFont="1" applyBorder="1" applyAlignment="1">
      <alignment horizontal="justify" vertical="top"/>
    </xf>
    <xf numFmtId="3" fontId="0" fillId="0" borderId="2" xfId="0" applyNumberFormat="1" applyBorder="1" applyAlignment="1">
      <alignment/>
    </xf>
    <xf numFmtId="0" fontId="1" fillId="0" borderId="6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1" fillId="0" borderId="3" xfId="15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2" xfId="15" applyNumberFormat="1" applyFont="1" applyFill="1" applyBorder="1" applyAlignment="1">
      <alignment horizontal="right"/>
    </xf>
    <xf numFmtId="3" fontId="1" fillId="0" borderId="3" xfId="15" applyNumberFormat="1" applyFont="1" applyFill="1" applyBorder="1" applyAlignment="1">
      <alignment horizontal="right"/>
    </xf>
    <xf numFmtId="3" fontId="1" fillId="0" borderId="4" xfId="15" applyNumberFormat="1" applyFont="1" applyBorder="1" applyAlignment="1">
      <alignment horizontal="right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top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1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17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3" fontId="14" fillId="0" borderId="2" xfId="0" applyNumberFormat="1" applyFont="1" applyBorder="1" applyAlignment="1">
      <alignment/>
    </xf>
    <xf numFmtId="3" fontId="14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/>
    </xf>
    <xf numFmtId="4" fontId="14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2" xfId="0" applyFont="1" applyBorder="1" applyAlignment="1">
      <alignment horizontal="justify" vertical="top"/>
    </xf>
    <xf numFmtId="14" fontId="2" fillId="0" borderId="10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</sheetPr>
  <dimension ref="A1:O100"/>
  <sheetViews>
    <sheetView workbookViewId="0" topLeftCell="C1">
      <selection activeCell="A2" sqref="A2:O2"/>
    </sheetView>
  </sheetViews>
  <sheetFormatPr defaultColWidth="11.421875" defaultRowHeight="12.75"/>
  <cols>
    <col min="1" max="1" width="9.57421875" style="3" customWidth="1"/>
    <col min="2" max="2" width="35.140625" style="3" customWidth="1"/>
    <col min="3" max="3" width="22.421875" style="3" customWidth="1"/>
    <col min="4" max="4" width="5.57421875" style="3" customWidth="1"/>
    <col min="5" max="5" width="6.7109375" style="3" customWidth="1"/>
    <col min="6" max="6" width="10.140625" style="3" customWidth="1"/>
    <col min="7" max="7" width="8.7109375" style="3" customWidth="1"/>
    <col min="8" max="8" width="12.57421875" style="3" customWidth="1"/>
    <col min="9" max="10" width="11.421875" style="3" customWidth="1"/>
    <col min="11" max="11" width="9.7109375" style="3" customWidth="1"/>
    <col min="12" max="12" width="9.28125" style="3" customWidth="1"/>
    <col min="13" max="13" width="7.140625" style="3" customWidth="1"/>
    <col min="14" max="14" width="6.140625" style="3" customWidth="1"/>
    <col min="15" max="15" width="6.00390625" style="3" customWidth="1"/>
    <col min="16" max="16384" width="11.421875" style="3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3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  <c r="M7" s="4" t="s">
        <v>138</v>
      </c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4" t="s">
        <v>48</v>
      </c>
      <c r="K9" s="4" t="s">
        <v>5</v>
      </c>
      <c r="M9" s="1"/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159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6" t="s">
        <v>48</v>
      </c>
      <c r="C13" s="9"/>
      <c r="D13" s="14"/>
      <c r="E13" s="14"/>
      <c r="F13" s="14"/>
      <c r="G13" s="14"/>
      <c r="H13" s="36"/>
      <c r="I13" s="36"/>
      <c r="J13" s="36"/>
      <c r="K13" s="50"/>
      <c r="L13" s="9"/>
      <c r="M13" s="9"/>
      <c r="N13" s="9"/>
      <c r="O13" s="9"/>
    </row>
    <row r="14" spans="1:15" ht="12.75">
      <c r="A14" s="9"/>
      <c r="B14" s="25" t="s">
        <v>116</v>
      </c>
      <c r="C14" s="9"/>
      <c r="D14" s="14"/>
      <c r="E14" s="14"/>
      <c r="F14" s="14"/>
      <c r="G14" s="14"/>
      <c r="H14" s="50">
        <f>SUM(I14:K14)</f>
        <v>11177797</v>
      </c>
      <c r="I14" s="50">
        <f>SUM(I15:I16)</f>
        <v>8574564.6</v>
      </c>
      <c r="J14" s="50">
        <f>SUM(J15:J16)</f>
        <v>2603232.4</v>
      </c>
      <c r="K14" s="50"/>
      <c r="L14" s="9"/>
      <c r="M14" s="9"/>
      <c r="N14" s="9"/>
      <c r="O14" s="9"/>
    </row>
    <row r="15" spans="1:15" ht="12.75">
      <c r="A15" s="9"/>
      <c r="B15" s="22" t="s">
        <v>46</v>
      </c>
      <c r="C15" s="9"/>
      <c r="D15" s="14"/>
      <c r="E15" s="14"/>
      <c r="F15" s="14"/>
      <c r="G15" s="14"/>
      <c r="H15" s="53">
        <f>SUM('SK - 01'!H357)</f>
        <v>10032918</v>
      </c>
      <c r="I15" s="53">
        <f>SUM('SK - 01'!I357)</f>
        <v>7658661.4</v>
      </c>
      <c r="J15" s="53">
        <f>SUM('SK - 01'!J357)</f>
        <v>2374256.6</v>
      </c>
      <c r="K15" s="50"/>
      <c r="L15" s="9"/>
      <c r="M15" s="9"/>
      <c r="N15" s="9"/>
      <c r="O15" s="9"/>
    </row>
    <row r="16" spans="1:15" ht="12.75">
      <c r="A16" s="9"/>
      <c r="B16" s="22" t="s">
        <v>331</v>
      </c>
      <c r="C16" s="9"/>
      <c r="D16" s="14"/>
      <c r="E16" s="14"/>
      <c r="F16" s="14"/>
      <c r="G16" s="14"/>
      <c r="H16" s="53">
        <f>SUM('SK - 04'!H356)</f>
        <v>1144879</v>
      </c>
      <c r="I16" s="53">
        <f>SUM('SK - 04'!I356)</f>
        <v>915903.2</v>
      </c>
      <c r="J16" s="53">
        <f>SUM('SK - 04'!J356)</f>
        <v>228975.8</v>
      </c>
      <c r="K16" s="50"/>
      <c r="L16" s="9"/>
      <c r="M16" s="9"/>
      <c r="N16" s="9"/>
      <c r="O16" s="9"/>
    </row>
    <row r="17" spans="1:15" ht="12.75">
      <c r="A17" s="9"/>
      <c r="B17" s="6"/>
      <c r="C17" s="9"/>
      <c r="D17" s="14"/>
      <c r="E17" s="14"/>
      <c r="F17" s="14"/>
      <c r="G17" s="14"/>
      <c r="H17" s="36"/>
      <c r="I17" s="36"/>
      <c r="J17" s="36"/>
      <c r="K17" s="50"/>
      <c r="L17" s="9"/>
      <c r="M17" s="9"/>
      <c r="N17" s="9"/>
      <c r="O17" s="9"/>
    </row>
    <row r="18" spans="1:15" ht="12.75">
      <c r="A18" s="9"/>
      <c r="B18" s="25" t="s">
        <v>137</v>
      </c>
      <c r="C18" s="9"/>
      <c r="D18" s="14"/>
      <c r="E18" s="14"/>
      <c r="F18" s="14"/>
      <c r="G18" s="14"/>
      <c r="H18" s="50">
        <f>SUM(I18:K18)</f>
        <v>2461676</v>
      </c>
      <c r="I18" s="50">
        <f>SUM(I19:I19)</f>
        <v>1720539.2000000002</v>
      </c>
      <c r="J18" s="50">
        <f>SUM(J19:J19)</f>
        <v>741136.8</v>
      </c>
      <c r="K18" s="50"/>
      <c r="L18" s="9"/>
      <c r="M18" s="9"/>
      <c r="N18" s="9"/>
      <c r="O18" s="9"/>
    </row>
    <row r="19" spans="1:15" ht="12.75">
      <c r="A19" s="9"/>
      <c r="B19" s="22" t="s">
        <v>47</v>
      </c>
      <c r="C19" s="9"/>
      <c r="D19" s="14"/>
      <c r="E19" s="14"/>
      <c r="F19" s="14"/>
      <c r="G19" s="14"/>
      <c r="H19" s="53">
        <f>SUM('SJ - 02'!H85)</f>
        <v>2461676</v>
      </c>
      <c r="I19" s="53">
        <f>SUM('SJ - 02'!I85)</f>
        <v>1720539.2000000002</v>
      </c>
      <c r="J19" s="53">
        <f>SUM('SJ - 02'!J85)</f>
        <v>741136.8</v>
      </c>
      <c r="K19" s="50"/>
      <c r="L19" s="9"/>
      <c r="M19" s="9"/>
      <c r="N19" s="9"/>
      <c r="O19" s="9"/>
    </row>
    <row r="20" spans="1:15" ht="12.75">
      <c r="A20" s="9"/>
      <c r="B20" s="6"/>
      <c r="C20" s="9"/>
      <c r="D20" s="14"/>
      <c r="E20" s="14"/>
      <c r="F20" s="14"/>
      <c r="G20" s="14"/>
      <c r="H20" s="36"/>
      <c r="I20" s="36"/>
      <c r="J20" s="36"/>
      <c r="K20" s="50"/>
      <c r="L20" s="9"/>
      <c r="M20" s="9"/>
      <c r="N20" s="9"/>
      <c r="O20" s="9"/>
    </row>
    <row r="21" spans="1:15" ht="12.75">
      <c r="A21" s="9"/>
      <c r="B21" s="25" t="s">
        <v>50</v>
      </c>
      <c r="C21" s="9"/>
      <c r="D21" s="9"/>
      <c r="E21" s="9"/>
      <c r="F21" s="12"/>
      <c r="G21" s="12"/>
      <c r="H21" s="50">
        <f>SUM(I21:K21)</f>
        <v>794108</v>
      </c>
      <c r="I21" s="50">
        <f>SUM(I22:I23)</f>
        <v>583070.2000000001</v>
      </c>
      <c r="J21" s="50">
        <f>SUM(J22:J23)</f>
        <v>211037.8</v>
      </c>
      <c r="K21" s="36"/>
      <c r="L21" s="9"/>
      <c r="M21" s="9"/>
      <c r="N21" s="33"/>
      <c r="O21" s="33"/>
    </row>
    <row r="22" spans="1:15" ht="12.75">
      <c r="A22" s="9"/>
      <c r="B22" s="22" t="s">
        <v>46</v>
      </c>
      <c r="C22" s="9"/>
      <c r="D22" s="9"/>
      <c r="E22" s="9"/>
      <c r="F22" s="12"/>
      <c r="G22" s="12"/>
      <c r="H22" s="53">
        <f>SUM(SO!H38)</f>
        <v>107351</v>
      </c>
      <c r="I22" s="53">
        <f>SUM(SO!I38)</f>
        <v>85880.8</v>
      </c>
      <c r="J22" s="53">
        <f>SUM(SO!J38)</f>
        <v>21470.2</v>
      </c>
      <c r="K22" s="36"/>
      <c r="L22" s="9"/>
      <c r="M22" s="9"/>
      <c r="N22" s="33"/>
      <c r="O22" s="33"/>
    </row>
    <row r="23" spans="1:15" ht="12.75">
      <c r="A23" s="9"/>
      <c r="B23" s="22" t="s">
        <v>47</v>
      </c>
      <c r="C23" s="9"/>
      <c r="D23" s="9"/>
      <c r="E23" s="9"/>
      <c r="F23" s="12"/>
      <c r="G23" s="12"/>
      <c r="H23" s="53">
        <f>SUM(SO!H84)</f>
        <v>686757</v>
      </c>
      <c r="I23" s="53">
        <f>SUM(SO!I84)</f>
        <v>497189.4</v>
      </c>
      <c r="J23" s="53">
        <f>SUM(SO!J84)</f>
        <v>189567.59999999998</v>
      </c>
      <c r="K23" s="36"/>
      <c r="L23" s="9"/>
      <c r="M23" s="9"/>
      <c r="N23" s="33"/>
      <c r="O23" s="33"/>
    </row>
    <row r="24" spans="1:15" ht="12.75">
      <c r="A24" s="9"/>
      <c r="B24" s="9"/>
      <c r="C24" s="9"/>
      <c r="D24" s="9"/>
      <c r="E24" s="9"/>
      <c r="F24" s="12"/>
      <c r="G24" s="12"/>
      <c r="H24" s="36"/>
      <c r="I24" s="36"/>
      <c r="J24" s="36"/>
      <c r="K24" s="36"/>
      <c r="L24" s="9"/>
      <c r="M24" s="9"/>
      <c r="N24" s="33"/>
      <c r="O24" s="33"/>
    </row>
    <row r="25" spans="1:15" ht="12.75">
      <c r="A25" s="9"/>
      <c r="B25" s="25" t="s">
        <v>87</v>
      </c>
      <c r="C25" s="9"/>
      <c r="D25" s="9"/>
      <c r="E25" s="9"/>
      <c r="F25" s="9"/>
      <c r="G25" s="12"/>
      <c r="H25" s="50">
        <f>SUM(H26:H27)</f>
        <v>3862774.2</v>
      </c>
      <c r="I25" s="50">
        <f>SUM(I26:I27)</f>
        <v>3862774.2</v>
      </c>
      <c r="J25" s="36"/>
      <c r="K25" s="36"/>
      <c r="L25" s="9"/>
      <c r="M25" s="9"/>
      <c r="N25" s="33"/>
      <c r="O25" s="33"/>
    </row>
    <row r="26" spans="1:15" ht="12.75">
      <c r="A26" s="9"/>
      <c r="B26" s="22" t="s">
        <v>88</v>
      </c>
      <c r="C26" s="9"/>
      <c r="D26" s="9"/>
      <c r="E26" s="9"/>
      <c r="F26" s="9"/>
      <c r="G26" s="12"/>
      <c r="H26" s="53">
        <f>SUM(SB!H39)</f>
        <v>3862774.2</v>
      </c>
      <c r="I26" s="53">
        <f>SUM(SB!I39)</f>
        <v>3862774.2</v>
      </c>
      <c r="J26" s="36"/>
      <c r="K26" s="36"/>
      <c r="L26" s="9"/>
      <c r="M26" s="9"/>
      <c r="N26" s="33"/>
      <c r="O26" s="33"/>
    </row>
    <row r="27" spans="1:15" ht="12.75">
      <c r="A27" s="9"/>
      <c r="B27" s="22" t="s">
        <v>89</v>
      </c>
      <c r="C27" s="9"/>
      <c r="D27" s="9"/>
      <c r="E27" s="9"/>
      <c r="F27" s="9"/>
      <c r="G27" s="12"/>
      <c r="H27" s="53"/>
      <c r="I27" s="53"/>
      <c r="J27" s="36"/>
      <c r="K27" s="36"/>
      <c r="L27" s="9"/>
      <c r="M27" s="9"/>
      <c r="N27" s="33"/>
      <c r="O27" s="33"/>
    </row>
    <row r="28" spans="1:15" ht="12.75">
      <c r="A28" s="9"/>
      <c r="B28" s="22"/>
      <c r="C28" s="9"/>
      <c r="D28" s="9"/>
      <c r="E28" s="9"/>
      <c r="F28" s="9"/>
      <c r="G28" s="12"/>
      <c r="H28" s="53"/>
      <c r="I28" s="53"/>
      <c r="J28" s="36"/>
      <c r="K28" s="36"/>
      <c r="L28" s="9"/>
      <c r="M28" s="9"/>
      <c r="N28" s="33"/>
      <c r="O28" s="33"/>
    </row>
    <row r="29" spans="1:15" ht="12.75">
      <c r="A29" s="9"/>
      <c r="B29" s="25" t="s">
        <v>90</v>
      </c>
      <c r="C29" s="6"/>
      <c r="D29" s="6"/>
      <c r="E29" s="6"/>
      <c r="F29" s="6"/>
      <c r="G29" s="6"/>
      <c r="H29" s="46">
        <f>SUM(H30)</f>
        <v>1500000</v>
      </c>
      <c r="I29" s="46">
        <f>SUM(I30)</f>
        <v>1500000</v>
      </c>
      <c r="J29" s="6"/>
      <c r="K29" s="6"/>
      <c r="L29" s="6"/>
      <c r="M29" s="6"/>
      <c r="N29" s="6"/>
      <c r="O29" s="6"/>
    </row>
    <row r="30" spans="1:15" ht="12.75">
      <c r="A30" s="9"/>
      <c r="B30" s="22" t="s">
        <v>91</v>
      </c>
      <c r="C30" s="6"/>
      <c r="D30" s="6"/>
      <c r="E30" s="6"/>
      <c r="F30" s="6"/>
      <c r="G30" s="6"/>
      <c r="H30" s="61">
        <f>SUM('SD - APOYOS'!H41)</f>
        <v>1500000</v>
      </c>
      <c r="I30" s="61">
        <f>SUM('SD - APOYOS'!I41)</f>
        <v>1500000</v>
      </c>
      <c r="J30" s="61"/>
      <c r="K30" s="56"/>
      <c r="L30" s="6"/>
      <c r="M30" s="6"/>
      <c r="N30" s="6"/>
      <c r="O30" s="6"/>
    </row>
    <row r="31" spans="1:15" ht="12.75">
      <c r="A31" s="9"/>
      <c r="B31" s="22"/>
      <c r="C31" s="6"/>
      <c r="D31" s="6"/>
      <c r="E31" s="6"/>
      <c r="F31" s="6"/>
      <c r="G31" s="6"/>
      <c r="H31" s="61"/>
      <c r="I31" s="61"/>
      <c r="J31" s="61"/>
      <c r="K31" s="56"/>
      <c r="L31" s="6"/>
      <c r="M31" s="6"/>
      <c r="N31" s="6"/>
      <c r="O31" s="6"/>
    </row>
    <row r="32" spans="1:15" ht="12.75">
      <c r="A32" s="9"/>
      <c r="B32" s="25" t="s">
        <v>274</v>
      </c>
      <c r="C32" s="9"/>
      <c r="D32" s="14"/>
      <c r="E32" s="14"/>
      <c r="F32" s="14"/>
      <c r="G32" s="14"/>
      <c r="H32" s="50">
        <f>SUM(H33:H36)</f>
        <v>1829089</v>
      </c>
      <c r="I32" s="50">
        <f>SUM(I33:I36)</f>
        <v>1488271.2</v>
      </c>
      <c r="J32" s="50">
        <f>SUM(J33:J36)</f>
        <v>340817.8</v>
      </c>
      <c r="K32" s="50"/>
      <c r="L32" s="14"/>
      <c r="M32" s="14"/>
      <c r="N32" s="9"/>
      <c r="O32" s="9"/>
    </row>
    <row r="33" spans="1:15" ht="12.75">
      <c r="A33" s="9"/>
      <c r="B33" s="22" t="s">
        <v>268</v>
      </c>
      <c r="C33" s="9"/>
      <c r="D33" s="14"/>
      <c r="E33" s="14"/>
      <c r="F33" s="14"/>
      <c r="G33" s="14"/>
      <c r="H33" s="53">
        <f>SUM(SE!H40)</f>
        <v>173114</v>
      </c>
      <c r="I33" s="53">
        <f>SUM(SE!I40)</f>
        <v>138491.2</v>
      </c>
      <c r="J33" s="53">
        <f>SUM(SE!J40)</f>
        <v>34622.8</v>
      </c>
      <c r="K33" s="50"/>
      <c r="L33" s="14"/>
      <c r="M33" s="14"/>
      <c r="N33" s="9"/>
      <c r="O33" s="9"/>
    </row>
    <row r="34" spans="1:15" ht="12.75">
      <c r="A34" s="9"/>
      <c r="B34" s="22" t="s">
        <v>271</v>
      </c>
      <c r="C34" s="9"/>
      <c r="D34" s="14"/>
      <c r="E34" s="14"/>
      <c r="F34" s="14"/>
      <c r="G34" s="14"/>
      <c r="H34" s="53">
        <f>SUM(SE!H85)</f>
        <v>769680</v>
      </c>
      <c r="I34" s="53">
        <f>SUM(SE!I85)</f>
        <v>615744</v>
      </c>
      <c r="J34" s="53">
        <f>SUM(SE!J85)</f>
        <v>153936</v>
      </c>
      <c r="K34" s="50"/>
      <c r="L34" s="14"/>
      <c r="M34" s="14"/>
      <c r="N34" s="9"/>
      <c r="O34" s="9"/>
    </row>
    <row r="35" spans="1:15" ht="12.75">
      <c r="A35" s="9"/>
      <c r="B35" s="22" t="s">
        <v>277</v>
      </c>
      <c r="C35" s="9"/>
      <c r="D35" s="14"/>
      <c r="E35" s="14"/>
      <c r="F35" s="14"/>
      <c r="G35" s="14"/>
      <c r="H35" s="53">
        <f>SUM(SE!H130)</f>
        <v>254295</v>
      </c>
      <c r="I35" s="53">
        <f>SUM(SE!I130)</f>
        <v>203436</v>
      </c>
      <c r="J35" s="53">
        <f>SUM(SE!J130)</f>
        <v>50859</v>
      </c>
      <c r="K35" s="53"/>
      <c r="L35" s="9"/>
      <c r="M35" s="9"/>
      <c r="N35" s="33"/>
      <c r="O35" s="33"/>
    </row>
    <row r="36" spans="1:15" ht="12.75">
      <c r="A36" s="9"/>
      <c r="B36" s="22" t="s">
        <v>330</v>
      </c>
      <c r="C36" s="9"/>
      <c r="D36" s="14"/>
      <c r="E36" s="14"/>
      <c r="F36" s="14"/>
      <c r="G36" s="14"/>
      <c r="H36" s="53">
        <f>SUM(SE!H175)</f>
        <v>632000</v>
      </c>
      <c r="I36" s="53">
        <f>SUM(SE!I175)</f>
        <v>530600</v>
      </c>
      <c r="J36" s="53">
        <f>SUM(SE!J175)</f>
        <v>101400</v>
      </c>
      <c r="K36" s="53"/>
      <c r="L36" s="9"/>
      <c r="M36" s="9"/>
      <c r="N36" s="33"/>
      <c r="O36" s="33"/>
    </row>
    <row r="37" spans="1:15" ht="12.75">
      <c r="A37" s="9"/>
      <c r="B37" s="25"/>
      <c r="C37" s="9"/>
      <c r="D37" s="9"/>
      <c r="E37" s="9"/>
      <c r="F37" s="12"/>
      <c r="G37" s="12"/>
      <c r="H37" s="50"/>
      <c r="I37" s="50"/>
      <c r="J37" s="36"/>
      <c r="K37" s="9"/>
      <c r="L37" s="9"/>
      <c r="M37" s="9"/>
      <c r="N37" s="33"/>
      <c r="O37" s="33"/>
    </row>
    <row r="38" spans="1:15" ht="12.75">
      <c r="A38" s="9"/>
      <c r="B38" s="25" t="s">
        <v>64</v>
      </c>
      <c r="C38" s="9"/>
      <c r="D38" s="9"/>
      <c r="E38" s="9"/>
      <c r="F38" s="12"/>
      <c r="G38" s="12"/>
      <c r="H38" s="50">
        <f>SUM(H39:H40)</f>
        <v>5964092</v>
      </c>
      <c r="I38" s="50">
        <f>SUM(I39:I40)</f>
        <v>5553633.9</v>
      </c>
      <c r="J38" s="50">
        <f>SUM(J39:J40)</f>
        <v>410458.1</v>
      </c>
      <c r="K38" s="32"/>
      <c r="L38" s="14"/>
      <c r="M38" s="14"/>
      <c r="N38" s="33"/>
      <c r="O38" s="33"/>
    </row>
    <row r="39" spans="1:15" ht="12.75">
      <c r="A39" s="9"/>
      <c r="B39" s="22" t="s">
        <v>46</v>
      </c>
      <c r="C39" s="9"/>
      <c r="D39" s="9"/>
      <c r="E39" s="9"/>
      <c r="F39" s="12"/>
      <c r="G39" s="12"/>
      <c r="H39" s="53">
        <f>SUM(UM!H41)</f>
        <v>1052082</v>
      </c>
      <c r="I39" s="53">
        <f>SUM(UM!I41)</f>
        <v>965066.5</v>
      </c>
      <c r="J39" s="53">
        <f>SUM(UM!J41)</f>
        <v>87015.5</v>
      </c>
      <c r="K39" s="32"/>
      <c r="L39" s="14"/>
      <c r="M39" s="14"/>
      <c r="N39" s="33"/>
      <c r="O39" s="33"/>
    </row>
    <row r="40" spans="1:15" ht="12.75">
      <c r="A40" s="9"/>
      <c r="B40" s="22" t="s">
        <v>47</v>
      </c>
      <c r="C40" s="9"/>
      <c r="D40" s="9"/>
      <c r="E40" s="9"/>
      <c r="F40" s="12"/>
      <c r="G40" s="12"/>
      <c r="H40" s="53">
        <f>SUM(UM!H127)</f>
        <v>4912010</v>
      </c>
      <c r="I40" s="53">
        <f>SUM(UM!I127)</f>
        <v>4588567.4</v>
      </c>
      <c r="J40" s="53">
        <f>SUM(UM!J127)</f>
        <v>323442.6</v>
      </c>
      <c r="K40" s="21"/>
      <c r="L40" s="9"/>
      <c r="M40" s="9"/>
      <c r="N40" s="33"/>
      <c r="O40" s="33"/>
    </row>
    <row r="41" spans="1:15" ht="12.75">
      <c r="A41" s="10"/>
      <c r="B41" s="10"/>
      <c r="C41" s="10"/>
      <c r="D41" s="10"/>
      <c r="E41" s="10"/>
      <c r="F41" s="13"/>
      <c r="G41" s="13"/>
      <c r="H41" s="40"/>
      <c r="I41" s="40"/>
      <c r="J41" s="40"/>
      <c r="K41" s="40"/>
      <c r="L41" s="10"/>
      <c r="M41" s="10"/>
      <c r="N41" s="34"/>
      <c r="O41" s="34"/>
    </row>
    <row r="42" spans="1:11" ht="12.75">
      <c r="A42" s="1"/>
      <c r="B42" s="1"/>
      <c r="C42" s="2"/>
      <c r="D42" s="2"/>
      <c r="E42" s="2"/>
      <c r="F42" s="15"/>
      <c r="G42" s="2" t="s">
        <v>19</v>
      </c>
      <c r="H42" s="41">
        <f>SUM(H14+H18+H21+H25+H29+H32+H38)</f>
        <v>27589536.2</v>
      </c>
      <c r="I42" s="41">
        <f>SUM(I14+I18+I21+I25+I29+I32+I38)</f>
        <v>23282853.299999997</v>
      </c>
      <c r="J42" s="41">
        <f>SUM(J14+J18+J21+J25+J29+J32+J38)</f>
        <v>4306682.899999999</v>
      </c>
      <c r="K42" s="41"/>
    </row>
    <row r="43" spans="1:11" ht="12.75">
      <c r="A43" s="1"/>
      <c r="B43" s="1"/>
      <c r="C43" s="2"/>
      <c r="D43" s="2"/>
      <c r="E43" s="2"/>
      <c r="F43" s="16"/>
      <c r="G43" s="2" t="s">
        <v>20</v>
      </c>
      <c r="H43" s="41"/>
      <c r="I43" s="41"/>
      <c r="J43" s="41"/>
      <c r="K43" s="41"/>
    </row>
    <row r="44" spans="1:13" ht="12.75">
      <c r="A44" s="1"/>
      <c r="B44" s="1"/>
      <c r="C44" s="2"/>
      <c r="D44" s="2"/>
      <c r="E44" s="2"/>
      <c r="F44" s="17"/>
      <c r="G44" s="2" t="s">
        <v>21</v>
      </c>
      <c r="H44" s="42"/>
      <c r="I44" s="42"/>
      <c r="J44" s="42"/>
      <c r="K44" s="42"/>
      <c r="L44" s="37"/>
      <c r="M44" s="66"/>
    </row>
    <row r="45" spans="1:13" ht="12.75">
      <c r="A45" s="1"/>
      <c r="B45" s="1"/>
      <c r="C45" s="2"/>
      <c r="D45" s="2"/>
      <c r="E45" s="2"/>
      <c r="F45" s="17"/>
      <c r="G45" s="2"/>
      <c r="H45" s="44"/>
      <c r="I45" s="44"/>
      <c r="J45" s="44"/>
      <c r="K45" s="44"/>
      <c r="L45" s="37"/>
      <c r="M45" s="66"/>
    </row>
    <row r="46" spans="1:13" ht="12.75">
      <c r="A46" s="1"/>
      <c r="B46" s="1"/>
      <c r="C46" s="2"/>
      <c r="D46" s="2"/>
      <c r="E46" s="2"/>
      <c r="F46" s="17"/>
      <c r="G46" s="2"/>
      <c r="H46" s="44"/>
      <c r="I46" s="44"/>
      <c r="J46" s="44"/>
      <c r="K46" s="44"/>
      <c r="L46" s="37"/>
      <c r="M46" s="66"/>
    </row>
    <row r="47" spans="1:13" ht="12.75">
      <c r="A47" s="1"/>
      <c r="B47" s="1"/>
      <c r="C47" s="2"/>
      <c r="D47" s="2"/>
      <c r="E47" s="2"/>
      <c r="F47" s="17"/>
      <c r="G47" s="2"/>
      <c r="H47" s="17"/>
      <c r="I47" s="17"/>
      <c r="J47" s="17"/>
      <c r="K47" s="17"/>
      <c r="L47" s="67"/>
      <c r="M47" s="62"/>
    </row>
    <row r="48" spans="1:13" ht="12.75">
      <c r="A48" s="1"/>
      <c r="B48" s="11" t="s">
        <v>55</v>
      </c>
      <c r="C48" s="1"/>
      <c r="D48" s="1"/>
      <c r="E48" s="1"/>
      <c r="F48" s="1"/>
      <c r="G48" s="1"/>
      <c r="H48" s="1"/>
      <c r="I48" s="189" t="s">
        <v>56</v>
      </c>
      <c r="J48" s="189"/>
      <c r="K48" s="189"/>
      <c r="L48" s="38"/>
      <c r="M48" s="62"/>
    </row>
    <row r="49" spans="1:13" ht="12.75">
      <c r="A49" s="1"/>
      <c r="B49" s="11" t="s">
        <v>22</v>
      </c>
      <c r="C49" s="1"/>
      <c r="D49" s="1"/>
      <c r="E49" s="1"/>
      <c r="F49" s="1"/>
      <c r="G49" s="1"/>
      <c r="H49" s="1"/>
      <c r="I49" s="189" t="s">
        <v>23</v>
      </c>
      <c r="J49" s="189"/>
      <c r="K49" s="189"/>
      <c r="L49" s="38"/>
      <c r="M49" s="65"/>
    </row>
    <row r="50" spans="1:13" ht="12.75">
      <c r="A50" s="1"/>
      <c r="B50" s="11"/>
      <c r="C50" s="1"/>
      <c r="D50" s="1"/>
      <c r="E50" s="1"/>
      <c r="F50" s="1"/>
      <c r="G50" s="1"/>
      <c r="H50" s="1"/>
      <c r="I50" s="11"/>
      <c r="J50" s="11"/>
      <c r="K50" s="11"/>
      <c r="L50" s="38"/>
      <c r="M50" s="65"/>
    </row>
    <row r="51" ht="12.75">
      <c r="O51" s="4" t="s">
        <v>59</v>
      </c>
    </row>
    <row r="52" spans="1:15" ht="12.75">
      <c r="A52" s="189" t="s">
        <v>43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</row>
    <row r="53" spans="1:15" ht="12.75">
      <c r="A53" s="189" t="s">
        <v>41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</row>
    <row r="54" spans="1:15" ht="12.75">
      <c r="A54" s="189" t="s">
        <v>114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</row>
    <row r="55" spans="1:15" ht="12.75">
      <c r="A55" s="189" t="s">
        <v>95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</row>
    <row r="56" spans="1:15" ht="12.75">
      <c r="A56" s="189" t="s">
        <v>42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</row>
    <row r="57" spans="1:13" ht="12.75">
      <c r="A57" s="4" t="s">
        <v>0</v>
      </c>
      <c r="B57" s="1" t="s">
        <v>24</v>
      </c>
      <c r="C57" s="1"/>
      <c r="D57" s="1"/>
      <c r="E57" s="1"/>
      <c r="F57" s="1"/>
      <c r="G57" s="1"/>
      <c r="H57" s="1"/>
      <c r="I57" s="1"/>
      <c r="J57" s="1"/>
      <c r="K57" s="1"/>
      <c r="M57" s="4"/>
    </row>
    <row r="58" spans="1:13" ht="12.75">
      <c r="A58" s="4" t="s">
        <v>1</v>
      </c>
      <c r="B58" s="1" t="s">
        <v>25</v>
      </c>
      <c r="C58" s="1"/>
      <c r="D58" s="1"/>
      <c r="E58" s="1"/>
      <c r="F58" s="1"/>
      <c r="G58" s="1"/>
      <c r="H58" s="1"/>
      <c r="I58" s="1"/>
      <c r="J58" s="4" t="s">
        <v>18</v>
      </c>
      <c r="K58" s="1"/>
      <c r="M58" s="4" t="s">
        <v>139</v>
      </c>
    </row>
    <row r="59" spans="1:13" ht="12.75">
      <c r="A59" s="4" t="s">
        <v>2</v>
      </c>
      <c r="B59" s="1" t="s">
        <v>26</v>
      </c>
      <c r="C59" s="2" t="s">
        <v>3</v>
      </c>
      <c r="D59" s="1" t="s">
        <v>27</v>
      </c>
      <c r="E59" s="2"/>
      <c r="F59" s="1"/>
      <c r="G59" s="4"/>
      <c r="H59" s="4" t="s">
        <v>4</v>
      </c>
      <c r="I59" s="4" t="s">
        <v>48</v>
      </c>
      <c r="K59" s="4" t="s">
        <v>5</v>
      </c>
      <c r="M59" s="1"/>
    </row>
    <row r="60" spans="1:15" ht="12.75">
      <c r="A60" s="5"/>
      <c r="B60" s="5" t="s">
        <v>7</v>
      </c>
      <c r="C60" s="5"/>
      <c r="D60" s="190" t="s">
        <v>29</v>
      </c>
      <c r="E60" s="191"/>
      <c r="F60" s="5" t="s">
        <v>30</v>
      </c>
      <c r="G60" s="5" t="s">
        <v>31</v>
      </c>
      <c r="H60" s="190" t="s">
        <v>44</v>
      </c>
      <c r="I60" s="192"/>
      <c r="J60" s="192"/>
      <c r="K60" s="191"/>
      <c r="L60" s="190" t="s">
        <v>39</v>
      </c>
      <c r="M60" s="191"/>
      <c r="N60" s="192" t="s">
        <v>16</v>
      </c>
      <c r="O60" s="191"/>
    </row>
    <row r="61" spans="1:15" ht="12.75">
      <c r="A61" s="6" t="s">
        <v>6</v>
      </c>
      <c r="B61" s="6" t="s">
        <v>8</v>
      </c>
      <c r="C61" s="6" t="s">
        <v>10</v>
      </c>
      <c r="D61" s="182">
        <v>37986</v>
      </c>
      <c r="E61" s="183"/>
      <c r="F61" s="6" t="s">
        <v>32</v>
      </c>
      <c r="G61" s="6" t="s">
        <v>33</v>
      </c>
      <c r="H61" s="184" t="s">
        <v>11</v>
      </c>
      <c r="I61" s="185"/>
      <c r="J61" s="185"/>
      <c r="K61" s="186"/>
      <c r="L61" s="184" t="s">
        <v>40</v>
      </c>
      <c r="M61" s="186"/>
      <c r="N61" s="187">
        <v>38352</v>
      </c>
      <c r="O61" s="188"/>
    </row>
    <row r="62" spans="1:15" ht="12.75">
      <c r="A62" s="7"/>
      <c r="B62" s="7" t="s">
        <v>9</v>
      </c>
      <c r="C62" s="7"/>
      <c r="D62" s="8" t="s">
        <v>17</v>
      </c>
      <c r="E62" s="8" t="s">
        <v>34</v>
      </c>
      <c r="F62" s="7" t="s">
        <v>35</v>
      </c>
      <c r="G62" s="7" t="s">
        <v>36</v>
      </c>
      <c r="H62" s="7" t="s">
        <v>12</v>
      </c>
      <c r="I62" s="7" t="s">
        <v>13</v>
      </c>
      <c r="J62" s="7" t="s">
        <v>37</v>
      </c>
      <c r="K62" s="7" t="s">
        <v>159</v>
      </c>
      <c r="L62" s="8" t="s">
        <v>15</v>
      </c>
      <c r="M62" s="8" t="s">
        <v>38</v>
      </c>
      <c r="N62" s="8" t="s">
        <v>17</v>
      </c>
      <c r="O62" s="8" t="s">
        <v>28</v>
      </c>
    </row>
    <row r="63" spans="1:15" ht="12.75">
      <c r="A63" s="9"/>
      <c r="B63" s="9"/>
      <c r="C63" s="9"/>
      <c r="D63" s="9"/>
      <c r="E63" s="9"/>
      <c r="F63" s="12"/>
      <c r="G63" s="12"/>
      <c r="H63" s="20"/>
      <c r="I63" s="20"/>
      <c r="J63" s="20"/>
      <c r="K63" s="9"/>
      <c r="L63" s="9"/>
      <c r="M63" s="9"/>
      <c r="N63" s="33"/>
      <c r="O63" s="33"/>
    </row>
    <row r="64" spans="1:15" ht="12.75">
      <c r="A64" s="9"/>
      <c r="B64" s="25" t="s">
        <v>80</v>
      </c>
      <c r="C64" s="9"/>
      <c r="D64" s="9"/>
      <c r="E64" s="9"/>
      <c r="F64" s="12"/>
      <c r="G64" s="12"/>
      <c r="H64" s="50">
        <f>SUM(H65:H66)</f>
        <v>1253333</v>
      </c>
      <c r="I64" s="50">
        <f>SUM(I65:I66)</f>
        <v>1253333</v>
      </c>
      <c r="J64" s="36"/>
      <c r="K64" s="63"/>
      <c r="L64" s="14"/>
      <c r="M64" s="14"/>
      <c r="N64" s="33"/>
      <c r="O64" s="33"/>
    </row>
    <row r="65" spans="1:15" ht="12.75">
      <c r="A65" s="9"/>
      <c r="B65" s="22" t="s">
        <v>46</v>
      </c>
      <c r="C65" s="9"/>
      <c r="D65" s="9"/>
      <c r="E65" s="9"/>
      <c r="F65" s="12"/>
      <c r="G65" s="12"/>
      <c r="H65" s="53">
        <f>SUM(SH!H40)</f>
        <v>122071</v>
      </c>
      <c r="I65" s="53">
        <f>SUM(SH!I40)</f>
        <v>122071</v>
      </c>
      <c r="J65" s="36"/>
      <c r="K65" s="35"/>
      <c r="L65" s="9"/>
      <c r="M65" s="9"/>
      <c r="N65" s="33"/>
      <c r="O65" s="33"/>
    </row>
    <row r="66" spans="1:15" ht="12.75">
      <c r="A66" s="9"/>
      <c r="B66" s="22" t="s">
        <v>47</v>
      </c>
      <c r="C66" s="9"/>
      <c r="D66" s="9"/>
      <c r="E66" s="9"/>
      <c r="F66" s="12"/>
      <c r="G66" s="12"/>
      <c r="H66" s="53">
        <f>SUM(SH!H86)</f>
        <v>1131262</v>
      </c>
      <c r="I66" s="53">
        <f>SUM(SH!I86)</f>
        <v>1131262</v>
      </c>
      <c r="J66" s="36"/>
      <c r="K66" s="36"/>
      <c r="L66" s="9"/>
      <c r="M66" s="9"/>
      <c r="N66" s="33"/>
      <c r="O66" s="33"/>
    </row>
    <row r="67" spans="1:15" ht="12.75">
      <c r="A67" s="9"/>
      <c r="B67" s="22"/>
      <c r="C67" s="9"/>
      <c r="D67" s="9"/>
      <c r="E67" s="9"/>
      <c r="F67" s="12"/>
      <c r="G67" s="12"/>
      <c r="H67" s="53"/>
      <c r="I67" s="53"/>
      <c r="J67" s="36"/>
      <c r="K67" s="36"/>
      <c r="L67" s="9"/>
      <c r="M67" s="9"/>
      <c r="N67" s="33"/>
      <c r="O67" s="33"/>
    </row>
    <row r="68" spans="1:15" ht="12.75">
      <c r="A68" s="9"/>
      <c r="B68" s="25" t="s">
        <v>241</v>
      </c>
      <c r="C68" s="9"/>
      <c r="D68" s="9"/>
      <c r="E68" s="9"/>
      <c r="F68" s="12"/>
      <c r="G68" s="12"/>
      <c r="H68" s="54">
        <f>SUM(H69:H70)</f>
        <v>479158</v>
      </c>
      <c r="I68" s="54">
        <f>SUM(I69:I70)</f>
        <v>479158</v>
      </c>
      <c r="J68" s="36"/>
      <c r="K68" s="36"/>
      <c r="L68" s="9"/>
      <c r="M68" s="9"/>
      <c r="N68" s="33"/>
      <c r="O68" s="33"/>
    </row>
    <row r="69" spans="1:15" ht="12.75">
      <c r="A69" s="9"/>
      <c r="B69" s="22" t="s">
        <v>283</v>
      </c>
      <c r="C69" s="9"/>
      <c r="D69" s="9"/>
      <c r="E69" s="9"/>
      <c r="F69" s="12"/>
      <c r="G69" s="12"/>
      <c r="H69" s="53">
        <f>SUM(SD!H38)</f>
        <v>106000</v>
      </c>
      <c r="I69" s="53">
        <f>SUM(SD!I38)</f>
        <v>106000</v>
      </c>
      <c r="J69" s="53"/>
      <c r="K69" s="36"/>
      <c r="L69" s="9"/>
      <c r="M69" s="9"/>
      <c r="N69" s="33"/>
      <c r="O69" s="33"/>
    </row>
    <row r="70" spans="1:15" ht="12.75">
      <c r="A70" s="9"/>
      <c r="B70" s="22" t="s">
        <v>242</v>
      </c>
      <c r="C70" s="9"/>
      <c r="D70" s="9"/>
      <c r="E70" s="9"/>
      <c r="F70" s="12"/>
      <c r="G70" s="12"/>
      <c r="H70" s="53">
        <f>SUM(SD!H83)</f>
        <v>373158</v>
      </c>
      <c r="I70" s="53">
        <f>SUM(SD!I83)</f>
        <v>373158</v>
      </c>
      <c r="J70" s="53"/>
      <c r="K70" s="36"/>
      <c r="L70" s="9"/>
      <c r="M70" s="9"/>
      <c r="N70" s="33"/>
      <c r="O70" s="33"/>
    </row>
    <row r="71" spans="1:15" ht="12.75">
      <c r="A71" s="9"/>
      <c r="B71" s="22"/>
      <c r="C71" s="9"/>
      <c r="D71" s="9"/>
      <c r="E71" s="9"/>
      <c r="F71" s="12"/>
      <c r="G71" s="12"/>
      <c r="H71" s="53"/>
      <c r="I71" s="53"/>
      <c r="J71" s="36"/>
      <c r="K71" s="36"/>
      <c r="L71" s="9"/>
      <c r="M71" s="9"/>
      <c r="N71" s="33"/>
      <c r="O71" s="33"/>
    </row>
    <row r="72" spans="1:15" ht="12.75">
      <c r="A72" s="9"/>
      <c r="B72" s="25" t="s">
        <v>222</v>
      </c>
      <c r="C72" s="9"/>
      <c r="D72" s="9"/>
      <c r="E72" s="9"/>
      <c r="F72" s="12"/>
      <c r="G72" s="12"/>
      <c r="H72" s="54">
        <f>SUM(H73)</f>
        <v>667887</v>
      </c>
      <c r="I72" s="54">
        <f>SUM(I73)</f>
        <v>667887</v>
      </c>
      <c r="J72" s="36"/>
      <c r="K72" s="36"/>
      <c r="L72" s="9"/>
      <c r="M72" s="9"/>
      <c r="N72" s="33"/>
      <c r="O72" s="33"/>
    </row>
    <row r="73" spans="1:15" ht="12.75">
      <c r="A73" s="9"/>
      <c r="B73" s="22" t="s">
        <v>215</v>
      </c>
      <c r="C73" s="9"/>
      <c r="D73" s="9"/>
      <c r="E73" s="9"/>
      <c r="F73" s="12"/>
      <c r="G73" s="12"/>
      <c r="H73" s="53">
        <f>SUM(SC!H40)</f>
        <v>667887</v>
      </c>
      <c r="I73" s="53">
        <f>SUM(SC!I40)</f>
        <v>667887</v>
      </c>
      <c r="J73" s="53"/>
      <c r="K73" s="36"/>
      <c r="L73" s="9"/>
      <c r="M73" s="9"/>
      <c r="N73" s="33"/>
      <c r="O73" s="33"/>
    </row>
    <row r="74" spans="1:15" ht="12.75">
      <c r="A74" s="9"/>
      <c r="B74" s="22"/>
      <c r="C74" s="9"/>
      <c r="D74" s="9"/>
      <c r="E74" s="9"/>
      <c r="F74" s="12"/>
      <c r="G74" s="12"/>
      <c r="H74" s="53"/>
      <c r="I74" s="53"/>
      <c r="J74" s="36"/>
      <c r="K74" s="36"/>
      <c r="L74" s="9"/>
      <c r="M74" s="9"/>
      <c r="N74" s="33"/>
      <c r="O74" s="33"/>
    </row>
    <row r="75" spans="1:15" ht="12.75">
      <c r="A75" s="9"/>
      <c r="B75" s="25" t="s">
        <v>233</v>
      </c>
      <c r="C75" s="9"/>
      <c r="D75" s="9"/>
      <c r="E75" s="9"/>
      <c r="F75" s="12"/>
      <c r="G75" s="12"/>
      <c r="H75" s="54">
        <f>SUM(H76:H77)</f>
        <v>3668800.6500000004</v>
      </c>
      <c r="I75" s="54">
        <f>SUM(I76:I77)</f>
        <v>3059209.244</v>
      </c>
      <c r="J75" s="54">
        <f>SUM(J76:J77)</f>
        <v>609591.406</v>
      </c>
      <c r="K75" s="36"/>
      <c r="L75" s="9"/>
      <c r="M75" s="9"/>
      <c r="N75" s="33"/>
      <c r="O75" s="33"/>
    </row>
    <row r="76" spans="1:15" ht="12.75">
      <c r="A76" s="9"/>
      <c r="B76" s="22" t="s">
        <v>234</v>
      </c>
      <c r="C76" s="9"/>
      <c r="D76" s="9"/>
      <c r="E76" s="9"/>
      <c r="F76" s="12"/>
      <c r="G76" s="12"/>
      <c r="H76" s="53">
        <f>SUM(SG!H38)</f>
        <v>299490</v>
      </c>
      <c r="I76" s="53">
        <f>SUM(SG!I38)</f>
        <v>239592</v>
      </c>
      <c r="J76" s="53">
        <f>SUM(SG!J38)</f>
        <v>59898</v>
      </c>
      <c r="K76" s="36"/>
      <c r="L76" s="9"/>
      <c r="M76" s="9"/>
      <c r="N76" s="33"/>
      <c r="O76" s="33"/>
    </row>
    <row r="77" spans="1:15" ht="12.75">
      <c r="A77" s="9"/>
      <c r="B77" s="22" t="s">
        <v>237</v>
      </c>
      <c r="C77" s="9"/>
      <c r="D77" s="9"/>
      <c r="E77" s="9"/>
      <c r="F77" s="12"/>
      <c r="G77" s="12"/>
      <c r="H77" s="53">
        <f>SUM(SG!H174)</f>
        <v>3369310.6500000004</v>
      </c>
      <c r="I77" s="53">
        <f>SUM(SG!I174)</f>
        <v>2819617.244</v>
      </c>
      <c r="J77" s="53">
        <f>SUM(SG!J174)</f>
        <v>549693.406</v>
      </c>
      <c r="K77" s="36"/>
      <c r="L77" s="9"/>
      <c r="M77" s="9"/>
      <c r="N77" s="33"/>
      <c r="O77" s="33"/>
    </row>
    <row r="78" spans="1:15" ht="12.75">
      <c r="A78" s="9"/>
      <c r="B78" s="22"/>
      <c r="C78" s="9"/>
      <c r="D78" s="9"/>
      <c r="E78" s="9"/>
      <c r="F78" s="12"/>
      <c r="G78" s="12"/>
      <c r="H78" s="53"/>
      <c r="I78" s="53"/>
      <c r="J78" s="36"/>
      <c r="K78" s="36"/>
      <c r="L78" s="9"/>
      <c r="M78" s="9"/>
      <c r="N78" s="33"/>
      <c r="O78" s="33"/>
    </row>
    <row r="79" spans="1:15" ht="12.75">
      <c r="A79" s="9"/>
      <c r="B79" s="25" t="s">
        <v>427</v>
      </c>
      <c r="C79" s="9"/>
      <c r="D79" s="9"/>
      <c r="E79" s="9"/>
      <c r="F79" s="12"/>
      <c r="G79" s="12"/>
      <c r="H79" s="54">
        <f>SUM(H80:H81)</f>
        <v>397023</v>
      </c>
      <c r="I79" s="54">
        <f>SUM(I80:I81)</f>
        <v>397023</v>
      </c>
      <c r="J79" s="36"/>
      <c r="K79" s="36"/>
      <c r="L79" s="9"/>
      <c r="M79" s="9"/>
      <c r="N79" s="33"/>
      <c r="O79" s="33"/>
    </row>
    <row r="80" spans="1:15" ht="12.75">
      <c r="A80" s="9"/>
      <c r="B80" s="22" t="s">
        <v>428</v>
      </c>
      <c r="C80" s="9"/>
      <c r="D80" s="9"/>
      <c r="E80" s="9"/>
      <c r="F80" s="12"/>
      <c r="G80" s="12"/>
      <c r="H80" s="53">
        <f>SUM(SF!H39)</f>
        <v>397023</v>
      </c>
      <c r="I80" s="53">
        <f>SUM(SF!I39)</f>
        <v>397023</v>
      </c>
      <c r="J80" s="36"/>
      <c r="K80" s="36"/>
      <c r="L80" s="9"/>
      <c r="M80" s="9"/>
      <c r="N80" s="33"/>
      <c r="O80" s="33"/>
    </row>
    <row r="81" spans="1:15" ht="12.75">
      <c r="A81" s="9"/>
      <c r="B81" s="22"/>
      <c r="C81" s="9"/>
      <c r="D81" s="9"/>
      <c r="E81" s="9"/>
      <c r="F81" s="12"/>
      <c r="G81" s="12"/>
      <c r="H81" s="53"/>
      <c r="I81" s="53"/>
      <c r="J81" s="36"/>
      <c r="K81" s="36"/>
      <c r="L81" s="9"/>
      <c r="M81" s="9"/>
      <c r="N81" s="33"/>
      <c r="O81" s="33"/>
    </row>
    <row r="82" spans="1:15" ht="12.75">
      <c r="A82" s="9"/>
      <c r="B82" s="25" t="s">
        <v>92</v>
      </c>
      <c r="C82" s="9"/>
      <c r="D82" s="9"/>
      <c r="E82" s="9"/>
      <c r="F82" s="12"/>
      <c r="G82" s="12"/>
      <c r="H82" s="53"/>
      <c r="I82" s="53"/>
      <c r="J82" s="36"/>
      <c r="K82" s="36"/>
      <c r="L82" s="9"/>
      <c r="M82" s="9"/>
      <c r="N82" s="33"/>
      <c r="O82" s="33"/>
    </row>
    <row r="83" spans="1:15" ht="12.75">
      <c r="A83" s="9"/>
      <c r="B83" s="25" t="s">
        <v>93</v>
      </c>
      <c r="C83" s="9"/>
      <c r="D83" s="9"/>
      <c r="E83" s="9"/>
      <c r="F83" s="12"/>
      <c r="G83" s="12"/>
      <c r="H83" s="54">
        <f>SUM(H84)</f>
        <v>212989</v>
      </c>
      <c r="I83" s="54">
        <f>SUM(I84)</f>
        <v>212989</v>
      </c>
      <c r="J83" s="36"/>
      <c r="K83" s="36"/>
      <c r="L83" s="9"/>
      <c r="M83" s="9"/>
      <c r="N83" s="33"/>
      <c r="O83" s="33"/>
    </row>
    <row r="84" spans="1:15" ht="12.75">
      <c r="A84" s="9"/>
      <c r="B84" s="22" t="s">
        <v>85</v>
      </c>
      <c r="C84" s="9"/>
      <c r="D84" s="9"/>
      <c r="E84" s="9"/>
      <c r="F84" s="12"/>
      <c r="G84" s="12"/>
      <c r="H84" s="53">
        <f>SUM('U9'!H40)</f>
        <v>212989</v>
      </c>
      <c r="I84" s="53">
        <f>SUM('U9'!I40)</f>
        <v>212989</v>
      </c>
      <c r="J84" s="36"/>
      <c r="K84" s="36"/>
      <c r="L84" s="9"/>
      <c r="M84" s="9"/>
      <c r="N84" s="33"/>
      <c r="O84" s="33"/>
    </row>
    <row r="85" spans="1:15" ht="12.75">
      <c r="A85" s="9"/>
      <c r="B85" s="22"/>
      <c r="C85" s="9"/>
      <c r="D85" s="9"/>
      <c r="E85" s="9"/>
      <c r="F85" s="12"/>
      <c r="G85" s="12"/>
      <c r="H85" s="53"/>
      <c r="I85" s="53"/>
      <c r="J85" s="36"/>
      <c r="K85" s="36"/>
      <c r="L85" s="9"/>
      <c r="M85" s="9"/>
      <c r="N85" s="33"/>
      <c r="O85" s="33"/>
    </row>
    <row r="86" spans="1:15" ht="12.75">
      <c r="A86" s="9"/>
      <c r="B86" s="25" t="s">
        <v>86</v>
      </c>
      <c r="C86" s="9"/>
      <c r="D86" s="9"/>
      <c r="E86" s="9"/>
      <c r="F86" s="12"/>
      <c r="G86" s="12"/>
      <c r="H86" s="54">
        <f>SUM(H87)</f>
        <v>1189777</v>
      </c>
      <c r="I86" s="54">
        <f>SUM(I87)</f>
        <v>1189777</v>
      </c>
      <c r="J86" s="36"/>
      <c r="K86" s="36"/>
      <c r="L86" s="9"/>
      <c r="M86" s="9"/>
      <c r="N86" s="33"/>
      <c r="O86" s="33"/>
    </row>
    <row r="87" spans="1:15" ht="12.75">
      <c r="A87" s="9"/>
      <c r="B87" s="22" t="s">
        <v>94</v>
      </c>
      <c r="C87" s="9"/>
      <c r="D87" s="9"/>
      <c r="E87" s="9"/>
      <c r="F87" s="12"/>
      <c r="G87" s="12"/>
      <c r="H87" s="53">
        <f>SUM(INDIRECTOS!H42)</f>
        <v>1189777</v>
      </c>
      <c r="I87" s="53">
        <f>SUM(INDIRECTOS!I42)</f>
        <v>1189777</v>
      </c>
      <c r="J87" s="50"/>
      <c r="K87" s="36"/>
      <c r="L87" s="9"/>
      <c r="M87" s="9"/>
      <c r="N87" s="33"/>
      <c r="O87" s="33"/>
    </row>
    <row r="88" spans="1:15" ht="12.75">
      <c r="A88" s="9"/>
      <c r="B88" s="22"/>
      <c r="C88" s="9"/>
      <c r="D88" s="9"/>
      <c r="E88" s="9"/>
      <c r="F88" s="12"/>
      <c r="G88" s="12"/>
      <c r="H88" s="53"/>
      <c r="I88" s="53"/>
      <c r="J88" s="50"/>
      <c r="K88" s="36"/>
      <c r="L88" s="9"/>
      <c r="M88" s="9"/>
      <c r="N88" s="33"/>
      <c r="O88" s="33"/>
    </row>
    <row r="89" spans="1:15" ht="12.75">
      <c r="A89" s="9"/>
      <c r="B89" s="22"/>
      <c r="C89" s="9"/>
      <c r="D89" s="9"/>
      <c r="E89" s="9"/>
      <c r="F89" s="12"/>
      <c r="G89" s="12"/>
      <c r="H89" s="53"/>
      <c r="I89" s="53"/>
      <c r="J89" s="50"/>
      <c r="K89" s="36"/>
      <c r="L89" s="9"/>
      <c r="M89" s="9"/>
      <c r="N89" s="33"/>
      <c r="O89" s="33"/>
    </row>
    <row r="90" spans="1:15" ht="12.75">
      <c r="A90" s="9"/>
      <c r="B90" s="22"/>
      <c r="C90" s="9"/>
      <c r="D90" s="9"/>
      <c r="E90" s="9"/>
      <c r="F90" s="12"/>
      <c r="G90" s="12"/>
      <c r="H90" s="53"/>
      <c r="I90" s="53"/>
      <c r="J90" s="50"/>
      <c r="K90" s="36"/>
      <c r="L90" s="9"/>
      <c r="M90" s="9"/>
      <c r="N90" s="33"/>
      <c r="O90" s="33"/>
    </row>
    <row r="91" spans="1:15" ht="12.75">
      <c r="A91" s="10"/>
      <c r="B91" s="10"/>
      <c r="C91" s="10"/>
      <c r="D91" s="10"/>
      <c r="E91" s="10"/>
      <c r="F91" s="13"/>
      <c r="G91" s="13"/>
      <c r="H91" s="40"/>
      <c r="I91" s="40"/>
      <c r="J91" s="40"/>
      <c r="K91" s="40"/>
      <c r="L91" s="10"/>
      <c r="M91" s="10"/>
      <c r="N91" s="34"/>
      <c r="O91" s="34"/>
    </row>
    <row r="92" spans="1:11" ht="12.75">
      <c r="A92" s="1"/>
      <c r="B92" s="1"/>
      <c r="C92" s="2"/>
      <c r="D92" s="2"/>
      <c r="E92" s="2"/>
      <c r="F92" s="15"/>
      <c r="G92" s="2" t="s">
        <v>19</v>
      </c>
      <c r="H92" s="41">
        <f>SUM(H64+H68+H72+H75+H79+H83+H86)</f>
        <v>7868967.65</v>
      </c>
      <c r="I92" s="41">
        <f>SUM(I64+I68+I72+I75+I79+I83+I86)</f>
        <v>7259376.244</v>
      </c>
      <c r="J92" s="41">
        <f>SUM(J64+J68+J72+J75+J79+J83+J86)</f>
        <v>609591.406</v>
      </c>
      <c r="K92" s="41"/>
    </row>
    <row r="93" spans="1:11" ht="12.75">
      <c r="A93" s="1"/>
      <c r="B93" s="1"/>
      <c r="C93" s="2"/>
      <c r="D93" s="2"/>
      <c r="E93" s="2"/>
      <c r="F93" s="16"/>
      <c r="G93" s="2" t="s">
        <v>20</v>
      </c>
      <c r="H93" s="41"/>
      <c r="I93" s="41"/>
      <c r="J93" s="41"/>
      <c r="K93" s="41"/>
    </row>
    <row r="94" spans="1:13" ht="12.75">
      <c r="A94" s="1"/>
      <c r="B94" s="1"/>
      <c r="C94" s="2"/>
      <c r="D94" s="2"/>
      <c r="E94" s="2"/>
      <c r="F94" s="17"/>
      <c r="G94" s="2" t="s">
        <v>21</v>
      </c>
      <c r="H94" s="42">
        <f>SUM(H42+H92)</f>
        <v>35458503.85</v>
      </c>
      <c r="I94" s="42">
        <f>SUM(I42+I92)</f>
        <v>30542229.543999996</v>
      </c>
      <c r="J94" s="42">
        <f>SUM(J42+J92)</f>
        <v>4916274.306</v>
      </c>
      <c r="K94" s="42"/>
      <c r="L94" s="37"/>
      <c r="M94" s="66"/>
    </row>
    <row r="95" spans="1:13" ht="12.75">
      <c r="A95" s="1"/>
      <c r="B95" s="1"/>
      <c r="C95" s="2"/>
      <c r="D95" s="2"/>
      <c r="E95" s="2"/>
      <c r="F95" s="17"/>
      <c r="G95" s="2"/>
      <c r="H95" s="44"/>
      <c r="I95" s="44"/>
      <c r="J95" s="44"/>
      <c r="K95" s="44"/>
      <c r="L95" s="37"/>
      <c r="M95" s="66"/>
    </row>
    <row r="96" spans="1:13" ht="12.75">
      <c r="A96" s="1"/>
      <c r="B96" s="1"/>
      <c r="C96" s="2"/>
      <c r="D96" s="2"/>
      <c r="E96" s="2"/>
      <c r="F96" s="17"/>
      <c r="G96" s="2"/>
      <c r="H96" s="44"/>
      <c r="I96" s="44"/>
      <c r="J96" s="44"/>
      <c r="K96" s="44"/>
      <c r="L96" s="37"/>
      <c r="M96" s="66"/>
    </row>
    <row r="97" spans="1:13" ht="12.75">
      <c r="A97" s="1"/>
      <c r="B97" s="1"/>
      <c r="C97" s="2"/>
      <c r="D97" s="2"/>
      <c r="E97" s="2"/>
      <c r="F97" s="17"/>
      <c r="G97" s="2"/>
      <c r="H97" s="17"/>
      <c r="I97" s="17"/>
      <c r="J97" s="17"/>
      <c r="K97" s="17"/>
      <c r="L97" s="67"/>
      <c r="M97" s="62"/>
    </row>
    <row r="98" spans="1:13" ht="12.75">
      <c r="A98" s="1"/>
      <c r="B98" s="11" t="s">
        <v>55</v>
      </c>
      <c r="C98" s="1"/>
      <c r="D98" s="1"/>
      <c r="E98" s="1"/>
      <c r="F98" s="1"/>
      <c r="G98" s="1"/>
      <c r="H98" s="1"/>
      <c r="I98" s="189" t="s">
        <v>56</v>
      </c>
      <c r="J98" s="189"/>
      <c r="K98" s="189"/>
      <c r="L98" s="38"/>
      <c r="M98" s="62"/>
    </row>
    <row r="99" spans="1:13" ht="12.75">
      <c r="A99" s="1"/>
      <c r="B99" s="11" t="s">
        <v>22</v>
      </c>
      <c r="C99" s="1"/>
      <c r="D99" s="1"/>
      <c r="E99" s="1"/>
      <c r="F99" s="1"/>
      <c r="G99" s="1"/>
      <c r="H99" s="1"/>
      <c r="I99" s="189" t="s">
        <v>23</v>
      </c>
      <c r="J99" s="189"/>
      <c r="K99" s="189"/>
      <c r="L99" s="38"/>
      <c r="M99" s="65"/>
    </row>
    <row r="100" spans="1:11" ht="12.75">
      <c r="A100" s="1"/>
      <c r="B100" s="11"/>
      <c r="C100" s="1"/>
      <c r="D100" s="1"/>
      <c r="E100" s="1"/>
      <c r="F100" s="1"/>
      <c r="G100" s="1"/>
      <c r="H100" s="1"/>
      <c r="I100" s="11"/>
      <c r="J100" s="11"/>
      <c r="K100" s="11"/>
    </row>
  </sheetData>
  <mergeCells count="30">
    <mergeCell ref="I98:K98"/>
    <mergeCell ref="I99:K99"/>
    <mergeCell ref="A2:O2"/>
    <mergeCell ref="A3:O3"/>
    <mergeCell ref="A4:O4"/>
    <mergeCell ref="A5:O5"/>
    <mergeCell ref="L11:M11"/>
    <mergeCell ref="N11:O11"/>
    <mergeCell ref="A6:O6"/>
    <mergeCell ref="D10:E10"/>
    <mergeCell ref="H10:K10"/>
    <mergeCell ref="L10:M10"/>
    <mergeCell ref="N10:O10"/>
    <mergeCell ref="D11:E11"/>
    <mergeCell ref="H11:K11"/>
    <mergeCell ref="I48:K48"/>
    <mergeCell ref="I49:K49"/>
    <mergeCell ref="A52:O52"/>
    <mergeCell ref="A53:O53"/>
    <mergeCell ref="A54:O54"/>
    <mergeCell ref="A55:O55"/>
    <mergeCell ref="A56:O56"/>
    <mergeCell ref="D60:E60"/>
    <mergeCell ref="H60:K60"/>
    <mergeCell ref="L60:M60"/>
    <mergeCell ref="N60:O60"/>
    <mergeCell ref="D61:E61"/>
    <mergeCell ref="H61:K61"/>
    <mergeCell ref="L61:M61"/>
    <mergeCell ref="N61:O61"/>
  </mergeCells>
  <printOptions horizontalCentered="1"/>
  <pageMargins left="0.3937007874015748" right="0.3937007874015748" top="0" bottom="0" header="0" footer="0"/>
  <pageSetup horizontalDpi="300" verticalDpi="300" orientation="landscape" paperSize="5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tabColor indexed="19"/>
  </sheetPr>
  <dimension ref="A1:O92"/>
  <sheetViews>
    <sheetView workbookViewId="0" topLeftCell="D45">
      <selection activeCell="L61" sqref="L61"/>
    </sheetView>
  </sheetViews>
  <sheetFormatPr defaultColWidth="11.421875" defaultRowHeight="12.75"/>
  <cols>
    <col min="1" max="1" width="10.421875" style="0" customWidth="1"/>
    <col min="2" max="2" width="35.140625" style="0" customWidth="1"/>
    <col min="3" max="3" width="22.421875" style="0" customWidth="1"/>
    <col min="4" max="4" width="5.57421875" style="0" customWidth="1"/>
    <col min="5" max="5" width="6.57421875" style="0" customWidth="1"/>
    <col min="6" max="6" width="10.8515625" style="0" customWidth="1"/>
    <col min="7" max="7" width="9.57421875" style="0" customWidth="1"/>
    <col min="8" max="8" width="12.57421875" style="0" customWidth="1"/>
    <col min="11" max="11" width="9.7109375" style="0" customWidth="1"/>
    <col min="12" max="12" width="9.28125" style="0" customWidth="1"/>
    <col min="13" max="13" width="7.140625" style="0" customWidth="1"/>
    <col min="14" max="14" width="6.140625" style="0" customWidth="1"/>
    <col min="15" max="15" width="6.00390625" style="0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80</v>
      </c>
      <c r="J9" s="3"/>
      <c r="K9" s="4" t="s">
        <v>5</v>
      </c>
      <c r="M9" s="1" t="s">
        <v>46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25"/>
      <c r="C13" s="9"/>
      <c r="D13" s="14"/>
      <c r="E13" s="14"/>
      <c r="F13" s="14"/>
      <c r="G13" s="14"/>
      <c r="H13" s="28"/>
      <c r="I13" s="28"/>
      <c r="J13" s="28"/>
      <c r="K13" s="14"/>
      <c r="L13" s="14"/>
      <c r="M13" s="14"/>
      <c r="N13" s="9"/>
      <c r="O13" s="9"/>
    </row>
    <row r="14" spans="1:15" ht="12.75">
      <c r="A14" s="9"/>
      <c r="B14" s="9"/>
      <c r="C14" s="9"/>
      <c r="D14" s="14"/>
      <c r="E14" s="14"/>
      <c r="F14" s="14"/>
      <c r="G14" s="14"/>
      <c r="H14" s="28"/>
      <c r="I14" s="58"/>
      <c r="J14" s="58"/>
      <c r="K14" s="14"/>
      <c r="L14" s="14"/>
      <c r="M14" s="14" t="s">
        <v>18</v>
      </c>
      <c r="N14" s="9"/>
      <c r="O14" s="9"/>
    </row>
    <row r="15" spans="1:15" ht="12.75">
      <c r="A15" s="9" t="s">
        <v>613</v>
      </c>
      <c r="B15" s="9" t="s">
        <v>81</v>
      </c>
      <c r="C15" s="9" t="s">
        <v>68</v>
      </c>
      <c r="D15" s="14"/>
      <c r="E15" s="14"/>
      <c r="F15" s="14" t="s">
        <v>58</v>
      </c>
      <c r="G15" s="14" t="s">
        <v>49</v>
      </c>
      <c r="H15" s="39">
        <v>122071</v>
      </c>
      <c r="I15" s="39">
        <v>122071</v>
      </c>
      <c r="J15" s="58"/>
      <c r="K15" s="14"/>
      <c r="L15" s="14" t="s">
        <v>82</v>
      </c>
      <c r="M15" s="14">
        <v>50</v>
      </c>
      <c r="N15" s="18"/>
      <c r="O15" s="18"/>
    </row>
    <row r="16" spans="1:15" ht="12.75">
      <c r="A16" s="9"/>
      <c r="B16" s="9"/>
      <c r="C16" s="9"/>
      <c r="D16" s="14"/>
      <c r="E16" s="14"/>
      <c r="F16" s="14"/>
      <c r="G16" s="14"/>
      <c r="H16" s="36"/>
      <c r="I16" s="36"/>
      <c r="J16" s="20"/>
      <c r="K16" s="12"/>
      <c r="L16" s="14"/>
      <c r="M16" s="14"/>
      <c r="N16" s="9"/>
      <c r="O16" s="9"/>
    </row>
    <row r="17" spans="1:15" ht="12.75">
      <c r="A17" s="9"/>
      <c r="B17" s="9"/>
      <c r="C17" s="9"/>
      <c r="D17" s="14"/>
      <c r="E17" s="14"/>
      <c r="F17" s="14"/>
      <c r="G17" s="14"/>
      <c r="H17" s="39"/>
      <c r="I17" s="39"/>
      <c r="J17" s="28"/>
      <c r="K17" s="14"/>
      <c r="L17" s="14"/>
      <c r="M17" s="14"/>
      <c r="N17" s="18"/>
      <c r="O17" s="18"/>
    </row>
    <row r="18" spans="1:15" ht="12.75">
      <c r="A18" s="9"/>
      <c r="B18" s="9"/>
      <c r="C18" s="9"/>
      <c r="D18" s="14"/>
      <c r="E18" s="14"/>
      <c r="F18" s="14"/>
      <c r="G18" s="14"/>
      <c r="H18" s="39"/>
      <c r="I18" s="39"/>
      <c r="J18" s="58"/>
      <c r="K18" s="14"/>
      <c r="L18" s="14"/>
      <c r="M18" s="14"/>
      <c r="N18" s="18"/>
      <c r="O18" s="18"/>
    </row>
    <row r="19" spans="1:15" ht="12.75">
      <c r="A19" s="9"/>
      <c r="B19" s="9"/>
      <c r="C19" s="9"/>
      <c r="D19" s="14"/>
      <c r="E19" s="14"/>
      <c r="F19" s="14"/>
      <c r="G19" s="14"/>
      <c r="H19" s="39"/>
      <c r="I19" s="39"/>
      <c r="J19" s="58"/>
      <c r="K19" s="14"/>
      <c r="L19" s="14"/>
      <c r="M19" s="14"/>
      <c r="N19" s="18"/>
      <c r="O19" s="18"/>
    </row>
    <row r="20" spans="1:15" ht="12.75">
      <c r="A20" s="9"/>
      <c r="B20" s="9"/>
      <c r="C20" s="9"/>
      <c r="D20" s="14"/>
      <c r="E20" s="14"/>
      <c r="F20" s="14"/>
      <c r="G20" s="14"/>
      <c r="H20" s="36"/>
      <c r="I20" s="36"/>
      <c r="J20" s="20"/>
      <c r="K20" s="12"/>
      <c r="L20" s="9"/>
      <c r="M20" s="9"/>
      <c r="N20" s="9"/>
      <c r="O20" s="9"/>
    </row>
    <row r="21" spans="1:15" ht="12.75">
      <c r="A21" s="9"/>
      <c r="B21" s="9"/>
      <c r="C21" s="9"/>
      <c r="D21" s="14"/>
      <c r="E21" s="14"/>
      <c r="F21" s="14"/>
      <c r="G21" s="14"/>
      <c r="H21" s="36"/>
      <c r="I21" s="36"/>
      <c r="J21" s="20"/>
      <c r="K21" s="12"/>
      <c r="L21" s="9"/>
      <c r="M21" s="9"/>
      <c r="N21" s="9"/>
      <c r="O21" s="9"/>
    </row>
    <row r="22" spans="1:15" ht="12.75">
      <c r="A22" s="9"/>
      <c r="B22" s="9"/>
      <c r="C22" s="9"/>
      <c r="D22" s="14"/>
      <c r="E22" s="14"/>
      <c r="F22" s="14"/>
      <c r="G22" s="14"/>
      <c r="H22" s="36"/>
      <c r="I22" s="36"/>
      <c r="J22" s="20"/>
      <c r="K22" s="12"/>
      <c r="L22" s="9"/>
      <c r="M22" s="9"/>
      <c r="N22" s="9"/>
      <c r="O22" s="9"/>
    </row>
    <row r="23" spans="1:15" ht="12.75">
      <c r="A23" s="9"/>
      <c r="B23" s="9"/>
      <c r="C23" s="9"/>
      <c r="D23" s="14"/>
      <c r="E23" s="14"/>
      <c r="F23" s="14"/>
      <c r="G23" s="14"/>
      <c r="H23" s="36"/>
      <c r="I23" s="36"/>
      <c r="J23" s="20"/>
      <c r="K23" s="12"/>
      <c r="L23" s="9"/>
      <c r="M23" s="9"/>
      <c r="N23" s="9"/>
      <c r="O23" s="9"/>
    </row>
    <row r="24" spans="1:15" ht="12.75">
      <c r="A24" s="9"/>
      <c r="B24" s="9"/>
      <c r="C24" s="9"/>
      <c r="D24" s="14"/>
      <c r="E24" s="14"/>
      <c r="F24" s="14"/>
      <c r="G24" s="14"/>
      <c r="H24" s="36"/>
      <c r="I24" s="36"/>
      <c r="J24" s="20"/>
      <c r="K24" s="12"/>
      <c r="L24" s="9"/>
      <c r="M24" s="9"/>
      <c r="N24" s="9"/>
      <c r="O24" s="9"/>
    </row>
    <row r="25" spans="1:15" ht="12.75">
      <c r="A25" s="9"/>
      <c r="B25" s="9"/>
      <c r="C25" s="9"/>
      <c r="D25" s="14"/>
      <c r="E25" s="14"/>
      <c r="F25" s="14"/>
      <c r="G25" s="14"/>
      <c r="H25" s="36"/>
      <c r="I25" s="36"/>
      <c r="J25" s="20"/>
      <c r="K25" s="12"/>
      <c r="L25" s="9"/>
      <c r="M25" s="9"/>
      <c r="N25" s="18"/>
      <c r="O25" s="18"/>
    </row>
    <row r="26" spans="1:15" ht="12.75">
      <c r="A26" s="9"/>
      <c r="B26" s="9"/>
      <c r="C26" s="9"/>
      <c r="D26" s="9"/>
      <c r="E26" s="9"/>
      <c r="F26" s="12"/>
      <c r="G26" s="12"/>
      <c r="H26" s="36"/>
      <c r="I26" s="36"/>
      <c r="J26" s="20"/>
      <c r="K26" s="9"/>
      <c r="L26" s="9"/>
      <c r="M26" s="9"/>
      <c r="N26" s="18"/>
      <c r="O26" s="18"/>
    </row>
    <row r="27" spans="1:15" ht="12.75">
      <c r="A27" s="9"/>
      <c r="B27" s="22"/>
      <c r="C27" s="9"/>
      <c r="D27" s="9"/>
      <c r="E27" s="9"/>
      <c r="F27" s="12"/>
      <c r="G27" s="12"/>
      <c r="H27" s="36"/>
      <c r="I27" s="36"/>
      <c r="J27" s="20"/>
      <c r="K27" s="9"/>
      <c r="L27" s="9"/>
      <c r="M27" s="9"/>
      <c r="N27" s="18"/>
      <c r="O27" s="18"/>
    </row>
    <row r="28" spans="1:15" ht="12.75">
      <c r="A28" s="9"/>
      <c r="B28" s="22"/>
      <c r="C28" s="9"/>
      <c r="D28" s="9"/>
      <c r="E28" s="9"/>
      <c r="F28" s="12"/>
      <c r="G28" s="12"/>
      <c r="H28" s="36"/>
      <c r="I28" s="36"/>
      <c r="J28" s="20"/>
      <c r="K28" s="9"/>
      <c r="L28" s="9"/>
      <c r="M28" s="9"/>
      <c r="N28" s="18"/>
      <c r="O28" s="18"/>
    </row>
    <row r="29" spans="1:15" ht="12.75">
      <c r="A29" s="9"/>
      <c r="B29" s="22"/>
      <c r="C29" s="9"/>
      <c r="D29" s="9"/>
      <c r="E29" s="9"/>
      <c r="F29" s="12"/>
      <c r="G29" s="12"/>
      <c r="H29" s="36"/>
      <c r="I29" s="36"/>
      <c r="J29" s="20"/>
      <c r="K29" s="9"/>
      <c r="L29" s="9"/>
      <c r="M29" s="9"/>
      <c r="N29" s="18"/>
      <c r="O29" s="18"/>
    </row>
    <row r="30" spans="1:15" ht="12.75">
      <c r="A30" s="9"/>
      <c r="B30" s="9"/>
      <c r="C30" s="9"/>
      <c r="D30" s="9"/>
      <c r="E30" s="9"/>
      <c r="F30" s="12"/>
      <c r="G30" s="12"/>
      <c r="H30" s="36"/>
      <c r="I30" s="36"/>
      <c r="J30" s="20"/>
      <c r="K30" s="9"/>
      <c r="L30" s="9"/>
      <c r="M30" s="9"/>
      <c r="N30" s="18"/>
      <c r="O30" s="18"/>
    </row>
    <row r="31" spans="1:15" ht="12.75">
      <c r="A31" s="9"/>
      <c r="B31" s="9"/>
      <c r="C31" s="9"/>
      <c r="D31" s="9"/>
      <c r="E31" s="9"/>
      <c r="F31" s="12"/>
      <c r="G31" s="12"/>
      <c r="H31" s="36"/>
      <c r="I31" s="36"/>
      <c r="J31" s="20"/>
      <c r="K31" s="9"/>
      <c r="L31" s="9"/>
      <c r="M31" s="9"/>
      <c r="N31" s="18"/>
      <c r="O31" s="18"/>
    </row>
    <row r="32" spans="1:15" ht="12.75">
      <c r="A32" s="9"/>
      <c r="B32" s="9"/>
      <c r="C32" s="9"/>
      <c r="D32" s="9"/>
      <c r="E32" s="9"/>
      <c r="F32" s="12"/>
      <c r="G32" s="12"/>
      <c r="H32" s="36"/>
      <c r="I32" s="36"/>
      <c r="J32" s="20"/>
      <c r="K32" s="9"/>
      <c r="L32" s="9"/>
      <c r="M32" s="9"/>
      <c r="N32" s="18"/>
      <c r="O32" s="18"/>
    </row>
    <row r="33" spans="1:15" ht="12.75">
      <c r="A33" s="9"/>
      <c r="B33" s="9"/>
      <c r="C33" s="9"/>
      <c r="D33" s="9"/>
      <c r="E33" s="9"/>
      <c r="F33" s="12"/>
      <c r="G33" s="12"/>
      <c r="H33" s="36"/>
      <c r="I33" s="36"/>
      <c r="J33" s="20"/>
      <c r="K33" s="9"/>
      <c r="L33" s="9"/>
      <c r="M33" s="9"/>
      <c r="N33" s="18"/>
      <c r="O33" s="18"/>
    </row>
    <row r="34" spans="1:15" ht="12.75">
      <c r="A34" s="9"/>
      <c r="B34" s="9"/>
      <c r="C34" s="9"/>
      <c r="D34" s="9"/>
      <c r="E34" s="9"/>
      <c r="F34" s="12"/>
      <c r="G34" s="12"/>
      <c r="H34" s="36"/>
      <c r="I34" s="36"/>
      <c r="J34" s="20"/>
      <c r="K34" s="9"/>
      <c r="L34" s="9"/>
      <c r="M34" s="9"/>
      <c r="N34" s="18"/>
      <c r="O34" s="18"/>
    </row>
    <row r="35" spans="1:15" ht="12.75">
      <c r="A35" s="9"/>
      <c r="B35" s="9"/>
      <c r="C35" s="9"/>
      <c r="D35" s="9"/>
      <c r="E35" s="9"/>
      <c r="F35" s="12"/>
      <c r="G35" s="12"/>
      <c r="H35" s="36"/>
      <c r="I35" s="36"/>
      <c r="J35" s="20"/>
      <c r="K35" s="9"/>
      <c r="L35" s="9"/>
      <c r="M35" s="9"/>
      <c r="N35" s="18"/>
      <c r="O35" s="18"/>
    </row>
    <row r="36" spans="1:15" ht="12.75">
      <c r="A36" s="9"/>
      <c r="B36" s="9"/>
      <c r="C36" s="9"/>
      <c r="D36" s="9"/>
      <c r="E36" s="9"/>
      <c r="F36" s="12"/>
      <c r="G36" s="12"/>
      <c r="H36" s="36"/>
      <c r="I36" s="36"/>
      <c r="J36" s="20"/>
      <c r="K36" s="9"/>
      <c r="L36" s="9"/>
      <c r="M36" s="9"/>
      <c r="N36" s="18"/>
      <c r="O36" s="18"/>
    </row>
    <row r="37" spans="1:15" ht="12.75">
      <c r="A37" s="10"/>
      <c r="B37" s="10"/>
      <c r="C37" s="10"/>
      <c r="D37" s="10"/>
      <c r="E37" s="10"/>
      <c r="F37" s="13"/>
      <c r="G37" s="13"/>
      <c r="H37" s="40"/>
      <c r="I37" s="40"/>
      <c r="J37" s="10"/>
      <c r="K37" s="10"/>
      <c r="L37" s="10"/>
      <c r="M37" s="10"/>
      <c r="N37" s="19"/>
      <c r="O37" s="19"/>
    </row>
    <row r="38" spans="1:11" ht="12.75">
      <c r="A38" s="1"/>
      <c r="B38" s="1"/>
      <c r="C38" s="2"/>
      <c r="D38" s="2"/>
      <c r="E38" s="2"/>
      <c r="F38" s="15"/>
      <c r="G38" s="2" t="s">
        <v>19</v>
      </c>
      <c r="H38" s="41">
        <f>SUM(H13:H37)</f>
        <v>122071</v>
      </c>
      <c r="I38" s="41">
        <f>SUM(I13:I37)</f>
        <v>122071</v>
      </c>
      <c r="J38" s="23"/>
      <c r="K38" s="24"/>
    </row>
    <row r="39" spans="1:11" ht="12.75">
      <c r="A39" s="1"/>
      <c r="B39" s="1"/>
      <c r="C39" s="2"/>
      <c r="D39" s="2"/>
      <c r="E39" s="2"/>
      <c r="F39" s="16"/>
      <c r="G39" s="2" t="s">
        <v>20</v>
      </c>
      <c r="H39" s="41"/>
      <c r="I39" s="41"/>
      <c r="J39" s="24"/>
      <c r="K39" s="24"/>
    </row>
    <row r="40" spans="1:11" ht="12.75">
      <c r="A40" s="1"/>
      <c r="B40" s="1"/>
      <c r="C40" s="2"/>
      <c r="D40" s="2"/>
      <c r="E40" s="2"/>
      <c r="F40" s="17"/>
      <c r="G40" s="2" t="s">
        <v>21</v>
      </c>
      <c r="H40" s="42">
        <f>SUM(H38)</f>
        <v>122071</v>
      </c>
      <c r="I40" s="42">
        <f>SUM(I38)</f>
        <v>122071</v>
      </c>
      <c r="J40" s="23"/>
      <c r="K40" s="24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8" ht="12.75">
      <c r="A42" s="1"/>
      <c r="C42" s="1"/>
      <c r="D42" s="1"/>
      <c r="E42" s="1"/>
      <c r="F42" s="4"/>
      <c r="G42" s="1"/>
      <c r="H42" s="1"/>
    </row>
    <row r="43" spans="1:8" ht="12.75">
      <c r="A43" s="1"/>
      <c r="C43" s="1"/>
      <c r="D43" s="1"/>
      <c r="E43" s="1"/>
      <c r="F43" s="4"/>
      <c r="G43" s="1"/>
      <c r="H43" s="1"/>
    </row>
    <row r="44" spans="1:8" ht="12.75">
      <c r="A44" s="1"/>
      <c r="C44" s="1"/>
      <c r="D44" s="1"/>
      <c r="E44" s="1"/>
      <c r="F44" s="4"/>
      <c r="G44" s="1"/>
      <c r="H44" s="1"/>
    </row>
    <row r="45" spans="1:11" ht="12.75">
      <c r="A45" s="1"/>
      <c r="B45" s="11" t="s">
        <v>55</v>
      </c>
      <c r="C45" s="1"/>
      <c r="D45" s="1"/>
      <c r="E45" s="1"/>
      <c r="F45" s="1"/>
      <c r="G45" s="1"/>
      <c r="H45" s="1"/>
      <c r="I45" s="189" t="s">
        <v>56</v>
      </c>
      <c r="J45" s="189"/>
      <c r="K45" s="189"/>
    </row>
    <row r="46" spans="1:11" ht="12.75">
      <c r="A46" s="1"/>
      <c r="B46" s="11" t="s">
        <v>22</v>
      </c>
      <c r="C46" s="1"/>
      <c r="D46" s="1"/>
      <c r="E46" s="1"/>
      <c r="F46" s="1"/>
      <c r="G46" s="1"/>
      <c r="H46" s="1"/>
      <c r="I46" s="189" t="s">
        <v>23</v>
      </c>
      <c r="J46" s="189"/>
      <c r="K46" s="189"/>
    </row>
    <row r="47" ht="12.75">
      <c r="O47" s="4" t="s">
        <v>59</v>
      </c>
    </row>
    <row r="48" spans="1:15" ht="12.75">
      <c r="A48" s="189" t="s">
        <v>43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:15" ht="12.75">
      <c r="A49" s="189" t="s">
        <v>41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5" ht="12.75">
      <c r="A50" s="189" t="s">
        <v>114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89" t="s">
        <v>95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1:15" ht="12.75">
      <c r="A52" s="189" t="s">
        <v>42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</row>
    <row r="53" spans="1:11" ht="12.75">
      <c r="A53" s="4" t="s">
        <v>0</v>
      </c>
      <c r="B53" s="1" t="s">
        <v>24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4" t="s">
        <v>1</v>
      </c>
      <c r="B54" s="1" t="s">
        <v>25</v>
      </c>
      <c r="C54" s="1"/>
      <c r="D54" s="1"/>
      <c r="E54" s="1"/>
      <c r="F54" s="1"/>
      <c r="G54" s="1"/>
      <c r="H54" s="1"/>
      <c r="I54" s="1"/>
      <c r="J54" s="4" t="s">
        <v>18</v>
      </c>
      <c r="K54" s="1"/>
    </row>
    <row r="55" spans="1:13" ht="12.75">
      <c r="A55" s="4" t="s">
        <v>2</v>
      </c>
      <c r="B55" s="1" t="s">
        <v>26</v>
      </c>
      <c r="C55" s="2" t="s">
        <v>3</v>
      </c>
      <c r="D55" s="1" t="s">
        <v>27</v>
      </c>
      <c r="E55" s="2"/>
      <c r="F55" s="1"/>
      <c r="G55" s="4"/>
      <c r="H55" s="4" t="s">
        <v>4</v>
      </c>
      <c r="I55" s="1" t="s">
        <v>80</v>
      </c>
      <c r="J55" s="3"/>
      <c r="K55" s="4" t="s">
        <v>5</v>
      </c>
      <c r="M55" s="1" t="s">
        <v>47</v>
      </c>
    </row>
    <row r="56" spans="1:15" ht="12.75">
      <c r="A56" s="5"/>
      <c r="B56" s="5" t="s">
        <v>7</v>
      </c>
      <c r="C56" s="5"/>
      <c r="D56" s="190" t="s">
        <v>29</v>
      </c>
      <c r="E56" s="191"/>
      <c r="F56" s="5" t="s">
        <v>30</v>
      </c>
      <c r="G56" s="5" t="s">
        <v>31</v>
      </c>
      <c r="H56" s="190" t="s">
        <v>44</v>
      </c>
      <c r="I56" s="192"/>
      <c r="J56" s="192"/>
      <c r="K56" s="191"/>
      <c r="L56" s="190" t="s">
        <v>39</v>
      </c>
      <c r="M56" s="191"/>
      <c r="N56" s="192" t="s">
        <v>16</v>
      </c>
      <c r="O56" s="191"/>
    </row>
    <row r="57" spans="1:15" ht="12.75">
      <c r="A57" s="6" t="s">
        <v>6</v>
      </c>
      <c r="B57" s="6" t="s">
        <v>8</v>
      </c>
      <c r="C57" s="6" t="s">
        <v>10</v>
      </c>
      <c r="D57" s="182">
        <v>37986</v>
      </c>
      <c r="E57" s="183"/>
      <c r="F57" s="6" t="s">
        <v>32</v>
      </c>
      <c r="G57" s="6" t="s">
        <v>33</v>
      </c>
      <c r="H57" s="184" t="s">
        <v>11</v>
      </c>
      <c r="I57" s="185"/>
      <c r="J57" s="185"/>
      <c r="K57" s="186"/>
      <c r="L57" s="184" t="s">
        <v>40</v>
      </c>
      <c r="M57" s="186"/>
      <c r="N57" s="187">
        <v>38352</v>
      </c>
      <c r="O57" s="188"/>
    </row>
    <row r="58" spans="1:15" ht="12.75">
      <c r="A58" s="7"/>
      <c r="B58" s="7" t="s">
        <v>9</v>
      </c>
      <c r="C58" s="7"/>
      <c r="D58" s="8" t="s">
        <v>17</v>
      </c>
      <c r="E58" s="8" t="s">
        <v>34</v>
      </c>
      <c r="F58" s="7" t="s">
        <v>35</v>
      </c>
      <c r="G58" s="7" t="s">
        <v>36</v>
      </c>
      <c r="H58" s="7" t="s">
        <v>12</v>
      </c>
      <c r="I58" s="7" t="s">
        <v>13</v>
      </c>
      <c r="J58" s="7" t="s">
        <v>37</v>
      </c>
      <c r="K58" s="7" t="s">
        <v>14</v>
      </c>
      <c r="L58" s="8" t="s">
        <v>15</v>
      </c>
      <c r="M58" s="8" t="s">
        <v>38</v>
      </c>
      <c r="N58" s="8" t="s">
        <v>17</v>
      </c>
      <c r="O58" s="8" t="s">
        <v>28</v>
      </c>
    </row>
    <row r="59" spans="1:15" ht="12.75">
      <c r="A59" s="9"/>
      <c r="B59" s="25"/>
      <c r="C59" s="9"/>
      <c r="D59" s="14"/>
      <c r="E59" s="14"/>
      <c r="F59" s="14"/>
      <c r="G59" s="14"/>
      <c r="H59" s="28"/>
      <c r="I59" s="28"/>
      <c r="J59" s="28"/>
      <c r="K59" s="14"/>
      <c r="L59" s="14"/>
      <c r="M59" s="14"/>
      <c r="N59" s="9"/>
      <c r="O59" s="9"/>
    </row>
    <row r="60" spans="1:15" ht="12.75">
      <c r="A60" s="9"/>
      <c r="B60" s="9"/>
      <c r="C60" s="9"/>
      <c r="D60" s="14"/>
      <c r="E60" s="14"/>
      <c r="F60" s="14"/>
      <c r="G60" s="14"/>
      <c r="H60" s="28"/>
      <c r="I60" s="58"/>
      <c r="J60" s="58"/>
      <c r="K60" s="14"/>
      <c r="L60" s="14"/>
      <c r="M60" s="14" t="s">
        <v>18</v>
      </c>
      <c r="N60" s="9"/>
      <c r="O60" s="9"/>
    </row>
    <row r="61" spans="1:15" ht="12.75">
      <c r="A61" s="9" t="s">
        <v>614</v>
      </c>
      <c r="B61" s="9" t="s">
        <v>83</v>
      </c>
      <c r="C61" s="9" t="s">
        <v>68</v>
      </c>
      <c r="D61" s="14"/>
      <c r="E61" s="14"/>
      <c r="F61" s="14" t="s">
        <v>58</v>
      </c>
      <c r="G61" s="14" t="s">
        <v>49</v>
      </c>
      <c r="H61" s="39">
        <v>1131262</v>
      </c>
      <c r="I61" s="39">
        <v>1131262</v>
      </c>
      <c r="J61" s="28"/>
      <c r="K61" s="29"/>
      <c r="L61" s="14" t="s">
        <v>82</v>
      </c>
      <c r="M61" s="14">
        <v>76</v>
      </c>
      <c r="N61" s="18"/>
      <c r="O61" s="18"/>
    </row>
    <row r="62" spans="1:15" ht="12.75">
      <c r="A62" s="9"/>
      <c r="B62" s="9"/>
      <c r="C62" s="9"/>
      <c r="D62" s="14"/>
      <c r="E62" s="14"/>
      <c r="F62" s="14"/>
      <c r="G62" s="14"/>
      <c r="H62" s="39"/>
      <c r="I62" s="39"/>
      <c r="J62" s="14"/>
      <c r="K62" s="14"/>
      <c r="L62" s="14"/>
      <c r="M62" s="14"/>
      <c r="N62" s="18"/>
      <c r="O62" s="18"/>
    </row>
    <row r="63" spans="1:15" ht="12.75">
      <c r="A63" s="9"/>
      <c r="B63" s="9"/>
      <c r="C63" s="9"/>
      <c r="D63" s="14"/>
      <c r="E63" s="14"/>
      <c r="F63" s="14"/>
      <c r="G63" s="14"/>
      <c r="H63" s="39"/>
      <c r="I63" s="39"/>
      <c r="J63" s="28"/>
      <c r="K63" s="14"/>
      <c r="L63" s="14"/>
      <c r="M63" s="14"/>
      <c r="N63" s="18"/>
      <c r="O63" s="18"/>
    </row>
    <row r="64" spans="1:15" ht="12.75">
      <c r="A64" s="9"/>
      <c r="B64" s="9"/>
      <c r="C64" s="9"/>
      <c r="D64" s="14"/>
      <c r="E64" s="14"/>
      <c r="F64" s="14"/>
      <c r="G64" s="14"/>
      <c r="H64" s="39"/>
      <c r="I64" s="39"/>
      <c r="J64" s="58"/>
      <c r="K64" s="14"/>
      <c r="L64" s="14"/>
      <c r="M64" s="14"/>
      <c r="N64" s="18"/>
      <c r="O64" s="18"/>
    </row>
    <row r="65" spans="1:15" ht="12.75">
      <c r="A65" s="9"/>
      <c r="B65" s="9"/>
      <c r="C65" s="9"/>
      <c r="D65" s="14"/>
      <c r="E65" s="14"/>
      <c r="F65" s="14"/>
      <c r="G65" s="14"/>
      <c r="H65" s="39"/>
      <c r="I65" s="39"/>
      <c r="J65" s="58"/>
      <c r="K65" s="14"/>
      <c r="L65" s="14"/>
      <c r="M65" s="14"/>
      <c r="N65" s="18"/>
      <c r="O65" s="18"/>
    </row>
    <row r="66" spans="1:15" ht="12.75">
      <c r="A66" s="9"/>
      <c r="B66" s="9"/>
      <c r="C66" s="9"/>
      <c r="D66" s="14"/>
      <c r="E66" s="14"/>
      <c r="F66" s="14"/>
      <c r="G66" s="14"/>
      <c r="H66" s="36"/>
      <c r="I66" s="36"/>
      <c r="J66" s="20"/>
      <c r="K66" s="12"/>
      <c r="L66" s="9"/>
      <c r="M66" s="9"/>
      <c r="N66" s="9"/>
      <c r="O66" s="9"/>
    </row>
    <row r="67" spans="1:15" ht="12.75">
      <c r="A67" s="9"/>
      <c r="B67" s="9"/>
      <c r="C67" s="9"/>
      <c r="D67" s="14"/>
      <c r="E67" s="14"/>
      <c r="F67" s="14"/>
      <c r="G67" s="14"/>
      <c r="H67" s="36"/>
      <c r="I67" s="36"/>
      <c r="J67" s="20"/>
      <c r="K67" s="12"/>
      <c r="L67" s="9"/>
      <c r="M67" s="9"/>
      <c r="N67" s="9"/>
      <c r="O67" s="9"/>
    </row>
    <row r="68" spans="1:15" ht="12.75">
      <c r="A68" s="9"/>
      <c r="B68" s="9"/>
      <c r="C68" s="9"/>
      <c r="D68" s="14"/>
      <c r="E68" s="14"/>
      <c r="F68" s="14"/>
      <c r="G68" s="14"/>
      <c r="H68" s="36"/>
      <c r="I68" s="36"/>
      <c r="J68" s="20"/>
      <c r="K68" s="12"/>
      <c r="L68" s="9"/>
      <c r="M68" s="9"/>
      <c r="N68" s="9"/>
      <c r="O68" s="9"/>
    </row>
    <row r="69" spans="1:15" ht="12.75">
      <c r="A69" s="9"/>
      <c r="B69" s="9"/>
      <c r="C69" s="9"/>
      <c r="D69" s="14"/>
      <c r="E69" s="14"/>
      <c r="F69" s="14"/>
      <c r="G69" s="14"/>
      <c r="H69" s="36"/>
      <c r="I69" s="36"/>
      <c r="J69" s="20"/>
      <c r="K69" s="12"/>
      <c r="L69" s="9"/>
      <c r="M69" s="9"/>
      <c r="N69" s="9"/>
      <c r="O69" s="9"/>
    </row>
    <row r="70" spans="1:15" ht="12.75">
      <c r="A70" s="9"/>
      <c r="B70" s="9"/>
      <c r="C70" s="9"/>
      <c r="D70" s="14"/>
      <c r="E70" s="14"/>
      <c r="F70" s="14"/>
      <c r="G70" s="14"/>
      <c r="H70" s="36"/>
      <c r="I70" s="36"/>
      <c r="J70" s="20"/>
      <c r="K70" s="12"/>
      <c r="L70" s="9"/>
      <c r="M70" s="9"/>
      <c r="N70" s="9"/>
      <c r="O70" s="9"/>
    </row>
    <row r="71" spans="1:15" ht="12.75">
      <c r="A71" s="9"/>
      <c r="B71" s="9"/>
      <c r="C71" s="9"/>
      <c r="D71" s="14"/>
      <c r="E71" s="14"/>
      <c r="F71" s="14"/>
      <c r="G71" s="14"/>
      <c r="H71" s="36"/>
      <c r="I71" s="36"/>
      <c r="J71" s="20"/>
      <c r="K71" s="12"/>
      <c r="L71" s="9"/>
      <c r="M71" s="9"/>
      <c r="N71" s="18"/>
      <c r="O71" s="18"/>
    </row>
    <row r="72" spans="1:15" ht="12.75">
      <c r="A72" s="9"/>
      <c r="B72" s="9"/>
      <c r="C72" s="9"/>
      <c r="D72" s="9"/>
      <c r="E72" s="9"/>
      <c r="F72" s="12"/>
      <c r="G72" s="12"/>
      <c r="H72" s="36"/>
      <c r="I72" s="36"/>
      <c r="J72" s="20"/>
      <c r="K72" s="9"/>
      <c r="L72" s="9"/>
      <c r="M72" s="9"/>
      <c r="N72" s="18"/>
      <c r="O72" s="18"/>
    </row>
    <row r="73" spans="1:15" ht="12.75">
      <c r="A73" s="9"/>
      <c r="B73" s="22"/>
      <c r="C73" s="9"/>
      <c r="D73" s="9"/>
      <c r="E73" s="9"/>
      <c r="F73" s="12"/>
      <c r="G73" s="12"/>
      <c r="H73" s="36"/>
      <c r="I73" s="36"/>
      <c r="J73" s="20"/>
      <c r="K73" s="9"/>
      <c r="L73" s="9"/>
      <c r="M73" s="9"/>
      <c r="N73" s="18"/>
      <c r="O73" s="18"/>
    </row>
    <row r="74" spans="1:15" ht="12.75">
      <c r="A74" s="9"/>
      <c r="B74" s="22"/>
      <c r="C74" s="9"/>
      <c r="D74" s="9"/>
      <c r="E74" s="9"/>
      <c r="F74" s="12"/>
      <c r="G74" s="12"/>
      <c r="H74" s="36"/>
      <c r="I74" s="36"/>
      <c r="J74" s="20"/>
      <c r="K74" s="9"/>
      <c r="L74" s="9"/>
      <c r="M74" s="9"/>
      <c r="N74" s="18"/>
      <c r="O74" s="18"/>
    </row>
    <row r="75" spans="1:15" ht="12.75">
      <c r="A75" s="9"/>
      <c r="B75" s="22"/>
      <c r="C75" s="9"/>
      <c r="D75" s="9"/>
      <c r="E75" s="9"/>
      <c r="F75" s="12"/>
      <c r="G75" s="12"/>
      <c r="H75" s="36"/>
      <c r="I75" s="36"/>
      <c r="J75" s="20"/>
      <c r="K75" s="9"/>
      <c r="L75" s="9"/>
      <c r="M75" s="9"/>
      <c r="N75" s="18"/>
      <c r="O75" s="18"/>
    </row>
    <row r="76" spans="1:15" ht="12.75">
      <c r="A76" s="9"/>
      <c r="B76" s="9"/>
      <c r="C76" s="9"/>
      <c r="D76" s="9"/>
      <c r="E76" s="9"/>
      <c r="F76" s="12"/>
      <c r="G76" s="12"/>
      <c r="H76" s="36"/>
      <c r="I76" s="36"/>
      <c r="J76" s="20"/>
      <c r="K76" s="9"/>
      <c r="L76" s="9"/>
      <c r="M76" s="9"/>
      <c r="N76" s="18"/>
      <c r="O76" s="18"/>
    </row>
    <row r="77" spans="1:15" ht="12.75">
      <c r="A77" s="9"/>
      <c r="B77" s="9"/>
      <c r="C77" s="9"/>
      <c r="D77" s="9"/>
      <c r="E77" s="9"/>
      <c r="F77" s="12"/>
      <c r="G77" s="12"/>
      <c r="H77" s="36"/>
      <c r="I77" s="36"/>
      <c r="J77" s="20"/>
      <c r="K77" s="9"/>
      <c r="L77" s="9"/>
      <c r="M77" s="9"/>
      <c r="N77" s="18"/>
      <c r="O77" s="18"/>
    </row>
    <row r="78" spans="1:15" ht="12.75">
      <c r="A78" s="9"/>
      <c r="B78" s="9"/>
      <c r="C78" s="9"/>
      <c r="D78" s="9"/>
      <c r="E78" s="9"/>
      <c r="F78" s="12"/>
      <c r="G78" s="12"/>
      <c r="H78" s="36"/>
      <c r="I78" s="36"/>
      <c r="J78" s="20"/>
      <c r="K78" s="9"/>
      <c r="L78" s="9"/>
      <c r="M78" s="9"/>
      <c r="N78" s="18"/>
      <c r="O78" s="18"/>
    </row>
    <row r="79" spans="1:15" ht="12.75">
      <c r="A79" s="9"/>
      <c r="B79" s="9"/>
      <c r="C79" s="9"/>
      <c r="D79" s="9"/>
      <c r="E79" s="9"/>
      <c r="F79" s="12"/>
      <c r="G79" s="12"/>
      <c r="H79" s="36"/>
      <c r="I79" s="36"/>
      <c r="J79" s="20"/>
      <c r="K79" s="9"/>
      <c r="L79" s="9"/>
      <c r="M79" s="9"/>
      <c r="N79" s="18"/>
      <c r="O79" s="18"/>
    </row>
    <row r="80" spans="1:15" ht="12.75">
      <c r="A80" s="9"/>
      <c r="B80" s="9"/>
      <c r="C80" s="9"/>
      <c r="D80" s="9"/>
      <c r="E80" s="9"/>
      <c r="F80" s="12"/>
      <c r="G80" s="12"/>
      <c r="H80" s="36"/>
      <c r="I80" s="36"/>
      <c r="J80" s="20"/>
      <c r="K80" s="9"/>
      <c r="L80" s="9"/>
      <c r="M80" s="9"/>
      <c r="N80" s="18"/>
      <c r="O80" s="18"/>
    </row>
    <row r="81" spans="1:15" ht="12.75">
      <c r="A81" s="9"/>
      <c r="B81" s="9"/>
      <c r="C81" s="9"/>
      <c r="D81" s="9"/>
      <c r="E81" s="9"/>
      <c r="F81" s="12"/>
      <c r="G81" s="12"/>
      <c r="H81" s="36"/>
      <c r="I81" s="36"/>
      <c r="J81" s="20"/>
      <c r="K81" s="9"/>
      <c r="L81" s="9"/>
      <c r="M81" s="9"/>
      <c r="N81" s="18"/>
      <c r="O81" s="18"/>
    </row>
    <row r="82" spans="1:15" ht="12.75">
      <c r="A82" s="9"/>
      <c r="B82" s="9"/>
      <c r="C82" s="9"/>
      <c r="D82" s="9"/>
      <c r="E82" s="9"/>
      <c r="F82" s="12"/>
      <c r="G82" s="12"/>
      <c r="H82" s="36"/>
      <c r="I82" s="36"/>
      <c r="J82" s="20"/>
      <c r="K82" s="9"/>
      <c r="L82" s="9"/>
      <c r="M82" s="9"/>
      <c r="N82" s="18"/>
      <c r="O82" s="18"/>
    </row>
    <row r="83" spans="1:15" ht="12.75">
      <c r="A83" s="10"/>
      <c r="B83" s="10"/>
      <c r="C83" s="10"/>
      <c r="D83" s="10"/>
      <c r="E83" s="10"/>
      <c r="F83" s="13"/>
      <c r="G83" s="13"/>
      <c r="H83" s="40"/>
      <c r="I83" s="40"/>
      <c r="J83" s="10"/>
      <c r="K83" s="10"/>
      <c r="L83" s="10"/>
      <c r="M83" s="10"/>
      <c r="N83" s="19"/>
      <c r="O83" s="19"/>
    </row>
    <row r="84" spans="1:11" ht="12.75">
      <c r="A84" s="1"/>
      <c r="B84" s="1"/>
      <c r="C84" s="2"/>
      <c r="D84" s="2"/>
      <c r="E84" s="2"/>
      <c r="F84" s="15"/>
      <c r="G84" s="2" t="s">
        <v>19</v>
      </c>
      <c r="H84" s="41">
        <f>SUM(H59:H83)</f>
        <v>1131262</v>
      </c>
      <c r="I84" s="41">
        <f>SUM(I59:I83)</f>
        <v>1131262</v>
      </c>
      <c r="J84" s="23"/>
      <c r="K84" s="24"/>
    </row>
    <row r="85" spans="1:11" ht="12.75">
      <c r="A85" s="1"/>
      <c r="B85" s="1"/>
      <c r="C85" s="2"/>
      <c r="D85" s="2"/>
      <c r="E85" s="2"/>
      <c r="F85" s="16"/>
      <c r="G85" s="2" t="s">
        <v>20</v>
      </c>
      <c r="H85" s="41"/>
      <c r="I85" s="41"/>
      <c r="J85" s="24"/>
      <c r="K85" s="24"/>
    </row>
    <row r="86" spans="1:11" ht="12.75">
      <c r="A86" s="1"/>
      <c r="B86" s="1"/>
      <c r="C86" s="2"/>
      <c r="D86" s="2"/>
      <c r="E86" s="2"/>
      <c r="F86" s="17"/>
      <c r="G86" s="2" t="s">
        <v>21</v>
      </c>
      <c r="H86" s="42">
        <f>SUM(H84)</f>
        <v>1131262</v>
      </c>
      <c r="I86" s="42">
        <f>SUM(I84)</f>
        <v>1131262</v>
      </c>
      <c r="J86" s="23"/>
      <c r="K86" s="24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8" ht="12.75">
      <c r="A88" s="1"/>
      <c r="C88" s="1"/>
      <c r="D88" s="1"/>
      <c r="E88" s="1"/>
      <c r="F88" s="4"/>
      <c r="G88" s="1"/>
      <c r="H88" s="1"/>
    </row>
    <row r="89" spans="1:8" ht="12.75">
      <c r="A89" s="1"/>
      <c r="C89" s="1"/>
      <c r="D89" s="1"/>
      <c r="E89" s="1"/>
      <c r="F89" s="4"/>
      <c r="G89" s="1"/>
      <c r="H89" s="1"/>
    </row>
    <row r="90" spans="1:8" ht="12.75">
      <c r="A90" s="1"/>
      <c r="C90" s="1"/>
      <c r="D90" s="1"/>
      <c r="E90" s="1"/>
      <c r="F90" s="4"/>
      <c r="G90" s="1"/>
      <c r="H90" s="1"/>
    </row>
    <row r="91" spans="1:11" ht="12.75">
      <c r="A91" s="1"/>
      <c r="B91" s="11" t="s">
        <v>55</v>
      </c>
      <c r="C91" s="1"/>
      <c r="D91" s="1"/>
      <c r="E91" s="1"/>
      <c r="F91" s="1"/>
      <c r="G91" s="1"/>
      <c r="H91" s="1"/>
      <c r="I91" s="189" t="s">
        <v>56</v>
      </c>
      <c r="J91" s="189"/>
      <c r="K91" s="189"/>
    </row>
    <row r="92" spans="1:11" ht="12.75">
      <c r="A92" s="1"/>
      <c r="B92" s="11" t="s">
        <v>22</v>
      </c>
      <c r="C92" s="1"/>
      <c r="D92" s="1"/>
      <c r="E92" s="1"/>
      <c r="F92" s="1"/>
      <c r="G92" s="1"/>
      <c r="H92" s="1"/>
      <c r="I92" s="189" t="s">
        <v>23</v>
      </c>
      <c r="J92" s="189"/>
      <c r="K92" s="189"/>
    </row>
  </sheetData>
  <mergeCells count="30">
    <mergeCell ref="I91:K91"/>
    <mergeCell ref="I92:K92"/>
    <mergeCell ref="D57:E57"/>
    <mergeCell ref="H57:K57"/>
    <mergeCell ref="L57:M57"/>
    <mergeCell ref="N57:O57"/>
    <mergeCell ref="A50:O50"/>
    <mergeCell ref="A51:O51"/>
    <mergeCell ref="A52:O52"/>
    <mergeCell ref="D56:E56"/>
    <mergeCell ref="H56:K56"/>
    <mergeCell ref="L56:M56"/>
    <mergeCell ref="N56:O56"/>
    <mergeCell ref="I45:K45"/>
    <mergeCell ref="I46:K46"/>
    <mergeCell ref="A48:O48"/>
    <mergeCell ref="A49:O49"/>
    <mergeCell ref="D11:E11"/>
    <mergeCell ref="H11:K11"/>
    <mergeCell ref="L11:M11"/>
    <mergeCell ref="N11:O11"/>
    <mergeCell ref="A6:O6"/>
    <mergeCell ref="D10:E10"/>
    <mergeCell ref="H10:K10"/>
    <mergeCell ref="L10:M10"/>
    <mergeCell ref="N10:O10"/>
    <mergeCell ref="A2:O2"/>
    <mergeCell ref="A3:O3"/>
    <mergeCell ref="A4:O4"/>
    <mergeCell ref="A5:O5"/>
  </mergeCells>
  <printOptions horizontalCentered="1"/>
  <pageMargins left="0" right="0" top="0.1968503937007874" bottom="0" header="0" footer="0"/>
  <pageSetup horizontalDpi="300" verticalDpi="3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O87"/>
  <sheetViews>
    <sheetView workbookViewId="0" topLeftCell="C67">
      <selection activeCell="H68" sqref="H68"/>
    </sheetView>
  </sheetViews>
  <sheetFormatPr defaultColWidth="11.421875" defaultRowHeight="12.75"/>
  <cols>
    <col min="1" max="1" width="10.28125" style="3" customWidth="1"/>
    <col min="2" max="2" width="35.140625" style="3" customWidth="1"/>
    <col min="3" max="3" width="20.00390625" style="3" customWidth="1"/>
    <col min="4" max="4" width="5.57421875" style="3" customWidth="1"/>
    <col min="5" max="5" width="6.421875" style="3" customWidth="1"/>
    <col min="6" max="6" width="10.8515625" style="3" customWidth="1"/>
    <col min="7" max="7" width="10.00390625" style="3" customWidth="1"/>
    <col min="8" max="8" width="12.57421875" style="3" customWidth="1"/>
    <col min="9" max="10" width="11.421875" style="3" customWidth="1"/>
    <col min="11" max="11" width="9.7109375" style="3" customWidth="1"/>
    <col min="12" max="12" width="9.28125" style="3" customWidth="1"/>
    <col min="13" max="13" width="7.140625" style="3" customWidth="1"/>
    <col min="14" max="14" width="6.140625" style="3" customWidth="1"/>
    <col min="15" max="15" width="6.00390625" style="3" customWidth="1"/>
    <col min="16" max="16384" width="11.421875" style="3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211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212</v>
      </c>
      <c r="K9" s="4" t="s">
        <v>5</v>
      </c>
      <c r="M9" s="1" t="s">
        <v>283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25" t="s">
        <v>284</v>
      </c>
      <c r="C13" s="9"/>
      <c r="D13" s="14"/>
      <c r="E13" s="14"/>
      <c r="F13" s="33"/>
      <c r="G13" s="33"/>
      <c r="H13" s="33"/>
      <c r="I13" s="33"/>
      <c r="J13" s="29"/>
      <c r="K13" s="14"/>
      <c r="L13" s="97"/>
      <c r="M13" s="27"/>
      <c r="N13" s="33"/>
      <c r="O13" s="33"/>
    </row>
    <row r="14" spans="1:15" ht="12.75">
      <c r="A14" s="9" t="s">
        <v>285</v>
      </c>
      <c r="B14" s="9" t="s">
        <v>213</v>
      </c>
      <c r="C14" s="9" t="s">
        <v>270</v>
      </c>
      <c r="D14" s="14"/>
      <c r="E14" s="14"/>
      <c r="F14" s="14" t="s">
        <v>51</v>
      </c>
      <c r="G14" s="14" t="s">
        <v>49</v>
      </c>
      <c r="H14" s="36">
        <v>106000</v>
      </c>
      <c r="I14" s="36">
        <v>106000</v>
      </c>
      <c r="J14" s="36"/>
      <c r="K14" s="39"/>
      <c r="L14" s="14" t="s">
        <v>214</v>
      </c>
      <c r="M14" s="27">
        <v>1</v>
      </c>
      <c r="N14" s="33"/>
      <c r="O14" s="33"/>
    </row>
    <row r="15" spans="1:15" ht="12.75">
      <c r="A15" s="9"/>
      <c r="B15" s="9"/>
      <c r="C15" s="9"/>
      <c r="D15" s="14"/>
      <c r="E15" s="14"/>
      <c r="F15" s="14"/>
      <c r="G15" s="14"/>
      <c r="H15" s="39"/>
      <c r="I15" s="39"/>
      <c r="J15" s="39"/>
      <c r="K15" s="39"/>
      <c r="L15" s="14"/>
      <c r="M15" s="27"/>
      <c r="N15" s="9"/>
      <c r="O15" s="33"/>
    </row>
    <row r="16" spans="1:15" ht="12.75">
      <c r="A16" s="9"/>
      <c r="B16" s="9"/>
      <c r="C16" s="9"/>
      <c r="D16" s="14"/>
      <c r="E16" s="14"/>
      <c r="F16" s="14"/>
      <c r="G16" s="14"/>
      <c r="H16" s="39"/>
      <c r="I16" s="39"/>
      <c r="J16" s="39"/>
      <c r="K16" s="39"/>
      <c r="L16" s="14"/>
      <c r="M16" s="27"/>
      <c r="N16" s="33"/>
      <c r="O16" s="33"/>
    </row>
    <row r="17" spans="1:15" ht="12.75">
      <c r="A17" s="9"/>
      <c r="B17" s="9"/>
      <c r="C17" s="9"/>
      <c r="D17" s="14"/>
      <c r="E17" s="14"/>
      <c r="F17" s="14"/>
      <c r="G17" s="14"/>
      <c r="H17" s="36"/>
      <c r="I17" s="36"/>
      <c r="J17" s="36"/>
      <c r="K17" s="39"/>
      <c r="L17" s="14"/>
      <c r="M17" s="27"/>
      <c r="N17" s="33"/>
      <c r="O17" s="33"/>
    </row>
    <row r="18" spans="1:15" ht="12.75">
      <c r="A18" s="9"/>
      <c r="B18" s="9"/>
      <c r="C18" s="9"/>
      <c r="D18" s="14"/>
      <c r="E18" s="14"/>
      <c r="F18" s="14"/>
      <c r="G18" s="14"/>
      <c r="H18" s="39"/>
      <c r="I18" s="39"/>
      <c r="J18" s="39"/>
      <c r="K18" s="39"/>
      <c r="L18" s="14"/>
      <c r="M18" s="27"/>
      <c r="N18" s="33"/>
      <c r="O18" s="33"/>
    </row>
    <row r="19" spans="1:15" ht="12.75">
      <c r="A19" s="9"/>
      <c r="B19" s="9"/>
      <c r="C19" s="9"/>
      <c r="D19" s="9"/>
      <c r="E19" s="9"/>
      <c r="F19" s="14"/>
      <c r="G19" s="14"/>
      <c r="H19" s="39"/>
      <c r="I19" s="39"/>
      <c r="J19" s="39"/>
      <c r="K19" s="39"/>
      <c r="L19" s="14"/>
      <c r="M19" s="27"/>
      <c r="N19" s="33"/>
      <c r="O19" s="33"/>
    </row>
    <row r="20" spans="1:15" ht="12.75">
      <c r="A20" s="9"/>
      <c r="B20" s="9"/>
      <c r="C20" s="9"/>
      <c r="D20" s="14"/>
      <c r="E20" s="14"/>
      <c r="F20" s="14"/>
      <c r="G20" s="14"/>
      <c r="H20" s="36"/>
      <c r="I20" s="36"/>
      <c r="J20" s="36"/>
      <c r="K20" s="39"/>
      <c r="L20" s="14"/>
      <c r="M20" s="27"/>
      <c r="N20" s="33"/>
      <c r="O20" s="33"/>
    </row>
    <row r="21" spans="1:15" ht="12.75">
      <c r="A21" s="9"/>
      <c r="B21" s="9"/>
      <c r="C21" s="9"/>
      <c r="D21" s="14"/>
      <c r="E21" s="14"/>
      <c r="F21" s="14"/>
      <c r="G21" s="14"/>
      <c r="H21" s="39"/>
      <c r="I21" s="45"/>
      <c r="J21" s="45"/>
      <c r="K21" s="39"/>
      <c r="L21" s="14"/>
      <c r="M21" s="27"/>
      <c r="N21" s="33"/>
      <c r="O21" s="33"/>
    </row>
    <row r="22" spans="1:15" ht="12.75">
      <c r="A22" s="9"/>
      <c r="B22" s="9"/>
      <c r="C22" s="9"/>
      <c r="D22" s="9"/>
      <c r="E22" s="9"/>
      <c r="F22" s="12"/>
      <c r="G22" s="12"/>
      <c r="H22" s="39"/>
      <c r="I22" s="39"/>
      <c r="J22" s="39"/>
      <c r="K22" s="39"/>
      <c r="L22" s="9"/>
      <c r="M22" s="9"/>
      <c r="N22" s="33"/>
      <c r="O22" s="33"/>
    </row>
    <row r="23" spans="1:15" ht="12.75">
      <c r="A23" s="9"/>
      <c r="B23" s="9"/>
      <c r="C23" s="9"/>
      <c r="D23" s="14"/>
      <c r="E23" s="14"/>
      <c r="F23" s="14"/>
      <c r="G23" s="14"/>
      <c r="H23" s="36"/>
      <c r="I23" s="36"/>
      <c r="J23" s="39"/>
      <c r="K23" s="46"/>
      <c r="L23" s="14"/>
      <c r="M23" s="27"/>
      <c r="N23" s="33"/>
      <c r="O23" s="33"/>
    </row>
    <row r="24" spans="1:15" ht="12.75">
      <c r="A24" s="9"/>
      <c r="B24" s="9"/>
      <c r="C24" s="9"/>
      <c r="D24" s="14"/>
      <c r="E24" s="14"/>
      <c r="F24" s="14"/>
      <c r="G24" s="14"/>
      <c r="H24" s="39"/>
      <c r="I24" s="39"/>
      <c r="J24" s="39"/>
      <c r="K24" s="39"/>
      <c r="L24" s="14"/>
      <c r="M24" s="27"/>
      <c r="N24" s="33"/>
      <c r="O24" s="33"/>
    </row>
    <row r="25" spans="1:15" ht="12.75">
      <c r="A25" s="9"/>
      <c r="B25" s="9"/>
      <c r="C25" s="9"/>
      <c r="D25" s="9"/>
      <c r="E25" s="9"/>
      <c r="F25" s="14"/>
      <c r="G25" s="14"/>
      <c r="H25" s="39"/>
      <c r="I25" s="39"/>
      <c r="J25" s="39"/>
      <c r="K25" s="39"/>
      <c r="L25" s="14"/>
      <c r="M25" s="27"/>
      <c r="N25" s="33"/>
      <c r="O25" s="33"/>
    </row>
    <row r="26" spans="1:15" ht="12.75">
      <c r="A26" s="9"/>
      <c r="B26" s="9"/>
      <c r="C26" s="9"/>
      <c r="D26" s="9"/>
      <c r="E26" s="9"/>
      <c r="F26" s="28"/>
      <c r="G26" s="28"/>
      <c r="H26" s="39"/>
      <c r="I26" s="39"/>
      <c r="J26" s="39"/>
      <c r="K26" s="39"/>
      <c r="L26" s="14"/>
      <c r="M26" s="14"/>
      <c r="N26" s="33"/>
      <c r="O26" s="33"/>
    </row>
    <row r="27" spans="1:15" ht="12.75">
      <c r="A27" s="9"/>
      <c r="B27" s="9"/>
      <c r="C27" s="9"/>
      <c r="D27" s="9"/>
      <c r="E27" s="9"/>
      <c r="F27" s="29"/>
      <c r="G27" s="29"/>
      <c r="H27" s="39"/>
      <c r="I27" s="39"/>
      <c r="J27" s="39"/>
      <c r="K27" s="39"/>
      <c r="L27" s="14"/>
      <c r="M27" s="14"/>
      <c r="N27" s="33"/>
      <c r="O27" s="33"/>
    </row>
    <row r="28" spans="1:15" ht="12.75">
      <c r="A28" s="9"/>
      <c r="B28" s="9"/>
      <c r="C28" s="9"/>
      <c r="D28" s="9"/>
      <c r="E28" s="9"/>
      <c r="F28" s="29"/>
      <c r="G28" s="29"/>
      <c r="H28" s="39"/>
      <c r="I28" s="39"/>
      <c r="J28" s="39"/>
      <c r="K28" s="39"/>
      <c r="L28" s="14"/>
      <c r="M28" s="14"/>
      <c r="N28" s="33"/>
      <c r="O28" s="33"/>
    </row>
    <row r="29" spans="1:15" ht="12.75">
      <c r="A29" s="9"/>
      <c r="B29" s="9"/>
      <c r="C29" s="9"/>
      <c r="D29" s="14"/>
      <c r="E29" s="14"/>
      <c r="F29" s="14"/>
      <c r="G29" s="14"/>
      <c r="H29" s="39"/>
      <c r="I29" s="39"/>
      <c r="J29" s="39"/>
      <c r="K29" s="39"/>
      <c r="L29" s="14"/>
      <c r="M29" s="27"/>
      <c r="N29" s="9"/>
      <c r="O29" s="9"/>
    </row>
    <row r="30" spans="1:15" ht="12.75">
      <c r="A30" s="9"/>
      <c r="B30" s="9"/>
      <c r="C30" s="9"/>
      <c r="D30" s="14"/>
      <c r="E30" s="14"/>
      <c r="F30" s="14"/>
      <c r="G30" s="14"/>
      <c r="H30" s="39"/>
      <c r="I30" s="45"/>
      <c r="J30" s="45"/>
      <c r="K30" s="39"/>
      <c r="L30" s="14"/>
      <c r="M30" s="27"/>
      <c r="N30" s="9"/>
      <c r="O30" s="9"/>
    </row>
    <row r="31" spans="1:15" ht="12.75">
      <c r="A31" s="9"/>
      <c r="B31" s="9"/>
      <c r="C31" s="9"/>
      <c r="D31" s="14"/>
      <c r="E31" s="14"/>
      <c r="F31" s="14"/>
      <c r="G31" s="14"/>
      <c r="H31" s="39"/>
      <c r="I31" s="39"/>
      <c r="J31" s="39"/>
      <c r="K31" s="46"/>
      <c r="L31" s="14"/>
      <c r="M31" s="14"/>
      <c r="N31" s="9"/>
      <c r="O31" s="9"/>
    </row>
    <row r="32" spans="1:15" ht="12.75">
      <c r="A32" s="9"/>
      <c r="B32" s="9"/>
      <c r="C32" s="9"/>
      <c r="D32" s="14"/>
      <c r="E32" s="14"/>
      <c r="F32" s="14"/>
      <c r="G32" s="14"/>
      <c r="H32" s="39"/>
      <c r="I32" s="39"/>
      <c r="J32" s="39"/>
      <c r="K32" s="39"/>
      <c r="L32" s="14"/>
      <c r="M32" s="27"/>
      <c r="N32" s="9"/>
      <c r="O32" s="9"/>
    </row>
    <row r="33" spans="1:15" ht="12.75">
      <c r="A33" s="9"/>
      <c r="B33" s="9"/>
      <c r="C33" s="9"/>
      <c r="D33" s="14"/>
      <c r="E33" s="14"/>
      <c r="F33" s="33"/>
      <c r="G33" s="33"/>
      <c r="H33" s="96"/>
      <c r="I33" s="96"/>
      <c r="J33" s="45"/>
      <c r="K33" s="39"/>
      <c r="L33" s="14"/>
      <c r="M33" s="27"/>
      <c r="N33" s="33"/>
      <c r="O33" s="33"/>
    </row>
    <row r="34" spans="1:15" ht="12.75">
      <c r="A34" s="9"/>
      <c r="B34" s="9"/>
      <c r="C34" s="9"/>
      <c r="D34" s="9"/>
      <c r="E34" s="9"/>
      <c r="F34" s="12"/>
      <c r="G34" s="12"/>
      <c r="H34" s="39"/>
      <c r="I34" s="39"/>
      <c r="J34" s="39"/>
      <c r="K34" s="39"/>
      <c r="L34" s="9"/>
      <c r="M34" s="9"/>
      <c r="N34" s="33"/>
      <c r="O34" s="33"/>
    </row>
    <row r="35" spans="1:15" ht="12.75">
      <c r="A35" s="10"/>
      <c r="B35" s="10"/>
      <c r="C35" s="10"/>
      <c r="D35" s="10"/>
      <c r="E35" s="10"/>
      <c r="F35" s="13"/>
      <c r="G35" s="13"/>
      <c r="H35" s="47"/>
      <c r="I35" s="47"/>
      <c r="J35" s="47"/>
      <c r="K35" s="47"/>
      <c r="L35" s="10"/>
      <c r="M35" s="10"/>
      <c r="N35" s="34"/>
      <c r="O35" s="34"/>
    </row>
    <row r="36" spans="1:11" ht="12.75">
      <c r="A36" s="1"/>
      <c r="B36" s="1"/>
      <c r="C36" s="2"/>
      <c r="D36" s="2"/>
      <c r="E36" s="2"/>
      <c r="F36" s="15"/>
      <c r="G36" s="2" t="s">
        <v>19</v>
      </c>
      <c r="H36" s="48">
        <f>SUM(H13:H35)</f>
        <v>106000</v>
      </c>
      <c r="I36" s="48">
        <f>SUM(I13:I35)</f>
        <v>106000</v>
      </c>
      <c r="J36" s="48"/>
      <c r="K36" s="48"/>
    </row>
    <row r="37" spans="1:11" ht="12.75">
      <c r="A37" s="1"/>
      <c r="B37" s="1"/>
      <c r="C37" s="2"/>
      <c r="D37" s="2"/>
      <c r="E37" s="2"/>
      <c r="F37" s="16"/>
      <c r="G37" s="2" t="s">
        <v>20</v>
      </c>
      <c r="H37" s="49"/>
      <c r="I37" s="49"/>
      <c r="J37" s="49"/>
      <c r="K37" s="48"/>
    </row>
    <row r="38" spans="1:11" ht="12.75">
      <c r="A38" s="1"/>
      <c r="B38" s="1"/>
      <c r="C38" s="2"/>
      <c r="D38" s="2"/>
      <c r="E38" s="2"/>
      <c r="F38" s="17"/>
      <c r="G38" s="2" t="s">
        <v>21</v>
      </c>
      <c r="H38" s="49">
        <f>SUM(H36)</f>
        <v>106000</v>
      </c>
      <c r="I38" s="49">
        <f>SUM(I36)</f>
        <v>106000</v>
      </c>
      <c r="J38" s="49"/>
      <c r="K38" s="49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8" ht="12.75">
      <c r="A40" s="1"/>
      <c r="C40" s="1"/>
      <c r="D40" s="1"/>
      <c r="E40" s="1"/>
      <c r="F40" s="4"/>
      <c r="G40" s="1"/>
      <c r="H40" s="1"/>
    </row>
    <row r="41" spans="1:11" ht="12.75">
      <c r="A41" s="1"/>
      <c r="B41" s="11" t="s">
        <v>55</v>
      </c>
      <c r="C41" s="1"/>
      <c r="D41" s="1"/>
      <c r="E41" s="1"/>
      <c r="F41" s="1"/>
      <c r="G41" s="1"/>
      <c r="H41" s="1"/>
      <c r="I41" s="189" t="s">
        <v>56</v>
      </c>
      <c r="J41" s="189"/>
      <c r="K41" s="189"/>
    </row>
    <row r="42" spans="1:11" ht="12.75">
      <c r="A42" s="1"/>
      <c r="B42" s="11" t="s">
        <v>22</v>
      </c>
      <c r="C42" s="1"/>
      <c r="D42" s="1"/>
      <c r="E42" s="1"/>
      <c r="F42" s="1"/>
      <c r="G42" s="1"/>
      <c r="H42" s="1"/>
      <c r="I42" s="189" t="s">
        <v>23</v>
      </c>
      <c r="J42" s="189"/>
      <c r="K42" s="189"/>
    </row>
    <row r="46" ht="12.75">
      <c r="O46" s="4" t="s">
        <v>59</v>
      </c>
    </row>
    <row r="47" spans="1:15" ht="12.75">
      <c r="A47" s="189" t="s">
        <v>43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 ht="12.75">
      <c r="A48" s="189" t="s">
        <v>41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:15" ht="12.75">
      <c r="A49" s="189" t="s">
        <v>211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5" ht="12.75">
      <c r="A50" s="189" t="s">
        <v>95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89" t="s">
        <v>42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1:11" ht="12.75">
      <c r="A52" s="4" t="s">
        <v>0</v>
      </c>
      <c r="B52" s="1" t="s">
        <v>24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4" t="s">
        <v>1</v>
      </c>
      <c r="B53" s="1" t="s">
        <v>25</v>
      </c>
      <c r="C53" s="1"/>
      <c r="D53" s="1"/>
      <c r="E53" s="1"/>
      <c r="F53" s="1"/>
      <c r="G53" s="1"/>
      <c r="H53" s="1"/>
      <c r="I53" s="1"/>
      <c r="J53" s="4" t="s">
        <v>18</v>
      </c>
      <c r="K53" s="1"/>
    </row>
    <row r="54" spans="1:13" ht="12.75">
      <c r="A54" s="4" t="s">
        <v>2</v>
      </c>
      <c r="B54" s="1" t="s">
        <v>26</v>
      </c>
      <c r="C54" s="2" t="s">
        <v>3</v>
      </c>
      <c r="D54" s="1" t="s">
        <v>27</v>
      </c>
      <c r="E54" s="2"/>
      <c r="F54" s="1"/>
      <c r="G54" s="4"/>
      <c r="H54" s="4" t="s">
        <v>4</v>
      </c>
      <c r="I54" s="1" t="s">
        <v>212</v>
      </c>
      <c r="K54" s="4" t="s">
        <v>5</v>
      </c>
      <c r="M54" s="1" t="s">
        <v>215</v>
      </c>
    </row>
    <row r="55" spans="1:15" ht="12.75">
      <c r="A55" s="5"/>
      <c r="B55" s="5" t="s">
        <v>7</v>
      </c>
      <c r="C55" s="5"/>
      <c r="D55" s="190" t="s">
        <v>29</v>
      </c>
      <c r="E55" s="191"/>
      <c r="F55" s="5" t="s">
        <v>30</v>
      </c>
      <c r="G55" s="5" t="s">
        <v>31</v>
      </c>
      <c r="H55" s="190" t="s">
        <v>44</v>
      </c>
      <c r="I55" s="192"/>
      <c r="J55" s="192"/>
      <c r="K55" s="191"/>
      <c r="L55" s="190" t="s">
        <v>39</v>
      </c>
      <c r="M55" s="191"/>
      <c r="N55" s="192" t="s">
        <v>16</v>
      </c>
      <c r="O55" s="191"/>
    </row>
    <row r="56" spans="1:15" ht="12.75">
      <c r="A56" s="6" t="s">
        <v>6</v>
      </c>
      <c r="B56" s="6" t="s">
        <v>8</v>
      </c>
      <c r="C56" s="6" t="s">
        <v>10</v>
      </c>
      <c r="D56" s="182">
        <v>37986</v>
      </c>
      <c r="E56" s="183"/>
      <c r="F56" s="6" t="s">
        <v>32</v>
      </c>
      <c r="G56" s="6" t="s">
        <v>33</v>
      </c>
      <c r="H56" s="184" t="s">
        <v>11</v>
      </c>
      <c r="I56" s="185"/>
      <c r="J56" s="185"/>
      <c r="K56" s="186"/>
      <c r="L56" s="184" t="s">
        <v>40</v>
      </c>
      <c r="M56" s="186"/>
      <c r="N56" s="187">
        <v>38352</v>
      </c>
      <c r="O56" s="188"/>
    </row>
    <row r="57" spans="1:15" ht="12.75">
      <c r="A57" s="7"/>
      <c r="B57" s="7" t="s">
        <v>9</v>
      </c>
      <c r="C57" s="7"/>
      <c r="D57" s="8" t="s">
        <v>17</v>
      </c>
      <c r="E57" s="8" t="s">
        <v>34</v>
      </c>
      <c r="F57" s="7" t="s">
        <v>35</v>
      </c>
      <c r="G57" s="7" t="s">
        <v>36</v>
      </c>
      <c r="H57" s="7" t="s">
        <v>12</v>
      </c>
      <c r="I57" s="7" t="s">
        <v>13</v>
      </c>
      <c r="J57" s="7" t="s">
        <v>37</v>
      </c>
      <c r="K57" s="7" t="s">
        <v>14</v>
      </c>
      <c r="L57" s="8" t="s">
        <v>15</v>
      </c>
      <c r="M57" s="8" t="s">
        <v>38</v>
      </c>
      <c r="N57" s="8" t="s">
        <v>17</v>
      </c>
      <c r="O57" s="8" t="s">
        <v>28</v>
      </c>
    </row>
    <row r="58" spans="1:15" ht="12.75">
      <c r="A58" s="9"/>
      <c r="B58" s="25" t="s">
        <v>215</v>
      </c>
      <c r="C58" s="9"/>
      <c r="D58" s="14"/>
      <c r="E58" s="14"/>
      <c r="F58" s="33"/>
      <c r="G58" s="33"/>
      <c r="H58" s="33"/>
      <c r="I58" s="33"/>
      <c r="J58" s="29"/>
      <c r="K58" s="14"/>
      <c r="L58" s="97"/>
      <c r="M58" s="27"/>
      <c r="N58" s="33"/>
      <c r="O58" s="33"/>
    </row>
    <row r="59" spans="1:15" ht="12.75">
      <c r="A59" s="9" t="s">
        <v>615</v>
      </c>
      <c r="B59" s="9" t="s">
        <v>213</v>
      </c>
      <c r="C59" s="9" t="s">
        <v>216</v>
      </c>
      <c r="D59" s="14"/>
      <c r="E59" s="14"/>
      <c r="F59" s="14" t="s">
        <v>51</v>
      </c>
      <c r="G59" s="14" t="s">
        <v>49</v>
      </c>
      <c r="H59" s="36">
        <v>184810</v>
      </c>
      <c r="I59" s="36">
        <v>184810</v>
      </c>
      <c r="J59" s="36"/>
      <c r="K59" s="39"/>
      <c r="L59" s="14" t="s">
        <v>214</v>
      </c>
      <c r="M59" s="27">
        <v>1</v>
      </c>
      <c r="N59" s="33"/>
      <c r="O59" s="33"/>
    </row>
    <row r="60" spans="1:15" ht="12.75">
      <c r="A60" s="9"/>
      <c r="B60" s="9"/>
      <c r="C60" s="9" t="s">
        <v>217</v>
      </c>
      <c r="D60" s="14"/>
      <c r="E60" s="14"/>
      <c r="F60" s="14"/>
      <c r="G60" s="14"/>
      <c r="H60" s="39"/>
      <c r="I60" s="45"/>
      <c r="J60" s="45"/>
      <c r="K60" s="39"/>
      <c r="L60" s="14"/>
      <c r="M60" s="27"/>
      <c r="N60" s="9"/>
      <c r="O60" s="33"/>
    </row>
    <row r="61" spans="1:15" ht="12.75">
      <c r="A61" s="9"/>
      <c r="B61" s="9"/>
      <c r="C61" s="9"/>
      <c r="D61" s="14"/>
      <c r="E61" s="14"/>
      <c r="F61" s="14"/>
      <c r="G61" s="14"/>
      <c r="H61" s="39"/>
      <c r="I61" s="39"/>
      <c r="J61" s="39"/>
      <c r="K61" s="39"/>
      <c r="L61" s="14"/>
      <c r="M61" s="27"/>
      <c r="N61" s="33"/>
      <c r="O61" s="33"/>
    </row>
    <row r="62" spans="1:15" ht="12.75">
      <c r="A62" s="9" t="s">
        <v>616</v>
      </c>
      <c r="B62" s="9" t="s">
        <v>213</v>
      </c>
      <c r="C62" s="9" t="s">
        <v>218</v>
      </c>
      <c r="D62" s="14"/>
      <c r="E62" s="14"/>
      <c r="F62" s="14" t="s">
        <v>51</v>
      </c>
      <c r="G62" s="14" t="s">
        <v>49</v>
      </c>
      <c r="H62" s="36">
        <v>103140</v>
      </c>
      <c r="I62" s="36">
        <v>103140</v>
      </c>
      <c r="J62" s="36"/>
      <c r="K62" s="39"/>
      <c r="L62" s="14" t="s">
        <v>214</v>
      </c>
      <c r="M62" s="27">
        <v>1</v>
      </c>
      <c r="N62" s="33"/>
      <c r="O62" s="33"/>
    </row>
    <row r="63" spans="1:15" ht="12.75">
      <c r="A63" s="9"/>
      <c r="B63" s="9"/>
      <c r="C63" s="9"/>
      <c r="D63" s="14"/>
      <c r="E63" s="14"/>
      <c r="F63" s="14"/>
      <c r="G63" s="14"/>
      <c r="H63" s="39"/>
      <c r="I63" s="39"/>
      <c r="J63" s="39"/>
      <c r="K63" s="39"/>
      <c r="L63" s="14"/>
      <c r="M63" s="27"/>
      <c r="N63" s="33"/>
      <c r="O63" s="33"/>
    </row>
    <row r="64" spans="1:15" ht="12.75">
      <c r="A64" s="9"/>
      <c r="B64" s="9"/>
      <c r="C64" s="9"/>
      <c r="D64" s="9"/>
      <c r="E64" s="9"/>
      <c r="F64" s="14"/>
      <c r="G64" s="14"/>
      <c r="H64" s="39"/>
      <c r="I64" s="39"/>
      <c r="J64" s="39"/>
      <c r="K64" s="39"/>
      <c r="L64" s="14"/>
      <c r="M64" s="27"/>
      <c r="N64" s="33"/>
      <c r="O64" s="33"/>
    </row>
    <row r="65" spans="1:15" ht="12.75">
      <c r="A65" s="9" t="s">
        <v>617</v>
      </c>
      <c r="B65" s="9" t="s">
        <v>213</v>
      </c>
      <c r="C65" s="9" t="s">
        <v>219</v>
      </c>
      <c r="D65" s="14"/>
      <c r="E65" s="14"/>
      <c r="F65" s="14" t="s">
        <v>51</v>
      </c>
      <c r="G65" s="14" t="s">
        <v>49</v>
      </c>
      <c r="H65" s="36">
        <v>71330</v>
      </c>
      <c r="I65" s="36">
        <v>71330</v>
      </c>
      <c r="J65" s="36"/>
      <c r="K65" s="39"/>
      <c r="L65" s="14" t="s">
        <v>214</v>
      </c>
      <c r="M65" s="27">
        <v>1</v>
      </c>
      <c r="N65" s="33"/>
      <c r="O65" s="33"/>
    </row>
    <row r="66" spans="1:15" ht="12.75">
      <c r="A66" s="9"/>
      <c r="B66" s="9"/>
      <c r="C66" s="9"/>
      <c r="D66" s="14"/>
      <c r="E66" s="14"/>
      <c r="F66" s="14"/>
      <c r="G66" s="14"/>
      <c r="H66" s="39"/>
      <c r="I66" s="45"/>
      <c r="J66" s="45"/>
      <c r="K66" s="39"/>
      <c r="L66" s="14"/>
      <c r="M66" s="27"/>
      <c r="N66" s="33"/>
      <c r="O66" s="33"/>
    </row>
    <row r="67" spans="1:15" ht="12.75">
      <c r="A67" s="9"/>
      <c r="B67" s="9"/>
      <c r="C67" s="9"/>
      <c r="D67" s="9"/>
      <c r="E67" s="9"/>
      <c r="F67" s="12"/>
      <c r="G67" s="12"/>
      <c r="H67" s="39"/>
      <c r="I67" s="39"/>
      <c r="J67" s="39"/>
      <c r="K67" s="39"/>
      <c r="L67" s="9"/>
      <c r="M67" s="9"/>
      <c r="N67" s="33"/>
      <c r="O67" s="33"/>
    </row>
    <row r="68" spans="1:15" ht="12.75">
      <c r="A68" s="9" t="s">
        <v>220</v>
      </c>
      <c r="B68" s="9" t="s">
        <v>213</v>
      </c>
      <c r="C68" s="9" t="s">
        <v>221</v>
      </c>
      <c r="D68" s="14"/>
      <c r="E68" s="14"/>
      <c r="F68" s="14" t="s">
        <v>51</v>
      </c>
      <c r="G68" s="14" t="s">
        <v>49</v>
      </c>
      <c r="H68" s="36">
        <v>13878</v>
      </c>
      <c r="I68" s="36">
        <v>13878</v>
      </c>
      <c r="J68" s="39"/>
      <c r="K68" s="46"/>
      <c r="L68" s="14" t="s">
        <v>214</v>
      </c>
      <c r="M68" s="27">
        <v>1</v>
      </c>
      <c r="N68" s="33"/>
      <c r="O68" s="33"/>
    </row>
    <row r="69" spans="1:15" ht="12.75">
      <c r="A69" s="9"/>
      <c r="B69" s="9"/>
      <c r="C69" s="9"/>
      <c r="D69" s="14"/>
      <c r="E69" s="14"/>
      <c r="F69" s="14"/>
      <c r="G69" s="14"/>
      <c r="H69" s="39"/>
      <c r="I69" s="39"/>
      <c r="J69" s="39"/>
      <c r="K69" s="39"/>
      <c r="L69" s="14"/>
      <c r="M69" s="27"/>
      <c r="N69" s="33"/>
      <c r="O69" s="33"/>
    </row>
    <row r="70" spans="1:15" ht="12.75">
      <c r="A70" s="9"/>
      <c r="B70" s="9"/>
      <c r="C70" s="9"/>
      <c r="D70" s="9"/>
      <c r="E70" s="9"/>
      <c r="F70" s="14"/>
      <c r="G70" s="14"/>
      <c r="H70" s="39"/>
      <c r="I70" s="39"/>
      <c r="J70" s="39"/>
      <c r="K70" s="39"/>
      <c r="L70" s="14"/>
      <c r="M70" s="27"/>
      <c r="N70" s="33"/>
      <c r="O70" s="33"/>
    </row>
    <row r="71" spans="1:15" ht="12.75">
      <c r="A71" s="9"/>
      <c r="B71" s="9"/>
      <c r="C71" s="9"/>
      <c r="D71" s="9"/>
      <c r="E71" s="9"/>
      <c r="F71" s="28"/>
      <c r="G71" s="28"/>
      <c r="H71" s="39"/>
      <c r="I71" s="39"/>
      <c r="J71" s="39"/>
      <c r="K71" s="39"/>
      <c r="L71" s="14"/>
      <c r="M71" s="14"/>
      <c r="N71" s="33"/>
      <c r="O71" s="33"/>
    </row>
    <row r="72" spans="1:15" ht="12.75">
      <c r="A72" s="9"/>
      <c r="B72" s="9"/>
      <c r="C72" s="9"/>
      <c r="D72" s="9"/>
      <c r="E72" s="9"/>
      <c r="F72" s="29"/>
      <c r="G72" s="29"/>
      <c r="H72" s="39"/>
      <c r="I72" s="39"/>
      <c r="J72" s="39"/>
      <c r="K72" s="39"/>
      <c r="L72" s="14"/>
      <c r="M72" s="14"/>
      <c r="N72" s="33"/>
      <c r="O72" s="33"/>
    </row>
    <row r="73" spans="1:15" ht="12.75">
      <c r="A73" s="9"/>
      <c r="B73" s="9"/>
      <c r="C73" s="9"/>
      <c r="D73" s="9"/>
      <c r="E73" s="9"/>
      <c r="F73" s="29"/>
      <c r="G73" s="29"/>
      <c r="H73" s="39"/>
      <c r="I73" s="39"/>
      <c r="J73" s="39"/>
      <c r="K73" s="39"/>
      <c r="L73" s="14"/>
      <c r="M73" s="14"/>
      <c r="N73" s="33"/>
      <c r="O73" s="33"/>
    </row>
    <row r="74" spans="1:15" ht="12.75">
      <c r="A74" s="9"/>
      <c r="B74" s="9"/>
      <c r="C74" s="9"/>
      <c r="D74" s="14"/>
      <c r="E74" s="14"/>
      <c r="F74" s="14"/>
      <c r="G74" s="14"/>
      <c r="H74" s="39"/>
      <c r="I74" s="39"/>
      <c r="J74" s="39"/>
      <c r="K74" s="39"/>
      <c r="L74" s="14"/>
      <c r="M74" s="27"/>
      <c r="N74" s="9"/>
      <c r="O74" s="9"/>
    </row>
    <row r="75" spans="1:15" ht="12.75">
      <c r="A75" s="9"/>
      <c r="B75" s="9"/>
      <c r="C75" s="9"/>
      <c r="D75" s="14"/>
      <c r="E75" s="14"/>
      <c r="F75" s="14"/>
      <c r="G75" s="14"/>
      <c r="H75" s="39"/>
      <c r="I75" s="45"/>
      <c r="J75" s="45"/>
      <c r="K75" s="39"/>
      <c r="L75" s="14"/>
      <c r="M75" s="27"/>
      <c r="N75" s="9"/>
      <c r="O75" s="9"/>
    </row>
    <row r="76" spans="1:15" ht="12.75">
      <c r="A76" s="9"/>
      <c r="B76" s="9"/>
      <c r="C76" s="9"/>
      <c r="D76" s="14"/>
      <c r="E76" s="14"/>
      <c r="F76" s="14"/>
      <c r="G76" s="14"/>
      <c r="H76" s="39"/>
      <c r="I76" s="39"/>
      <c r="J76" s="39"/>
      <c r="K76" s="46"/>
      <c r="L76" s="14"/>
      <c r="M76" s="14"/>
      <c r="N76" s="9"/>
      <c r="O76" s="9"/>
    </row>
    <row r="77" spans="1:15" ht="12.75">
      <c r="A77" s="9"/>
      <c r="B77" s="9"/>
      <c r="C77" s="9"/>
      <c r="D77" s="14"/>
      <c r="E77" s="14"/>
      <c r="F77" s="14"/>
      <c r="G77" s="14"/>
      <c r="H77" s="39"/>
      <c r="I77" s="39"/>
      <c r="J77" s="39"/>
      <c r="K77" s="39"/>
      <c r="L77" s="14"/>
      <c r="M77" s="27"/>
      <c r="N77" s="9"/>
      <c r="O77" s="9"/>
    </row>
    <row r="78" spans="1:15" ht="12.75">
      <c r="A78" s="9"/>
      <c r="B78" s="9"/>
      <c r="C78" s="9"/>
      <c r="D78" s="14"/>
      <c r="E78" s="14"/>
      <c r="F78" s="33"/>
      <c r="G78" s="33"/>
      <c r="H78" s="96"/>
      <c r="I78" s="96"/>
      <c r="J78" s="45"/>
      <c r="K78" s="39"/>
      <c r="L78" s="14"/>
      <c r="M78" s="27"/>
      <c r="N78" s="33"/>
      <c r="O78" s="33"/>
    </row>
    <row r="79" spans="1:15" ht="12.75">
      <c r="A79" s="9"/>
      <c r="B79" s="9"/>
      <c r="C79" s="9"/>
      <c r="D79" s="9"/>
      <c r="E79" s="9"/>
      <c r="F79" s="12"/>
      <c r="G79" s="12"/>
      <c r="H79" s="39"/>
      <c r="I79" s="39"/>
      <c r="J79" s="39"/>
      <c r="K79" s="39"/>
      <c r="L79" s="9"/>
      <c r="M79" s="9"/>
      <c r="N79" s="33"/>
      <c r="O79" s="33"/>
    </row>
    <row r="80" spans="1:15" ht="12.75">
      <c r="A80" s="10"/>
      <c r="B80" s="10"/>
      <c r="C80" s="10"/>
      <c r="D80" s="10"/>
      <c r="E80" s="10"/>
      <c r="F80" s="13"/>
      <c r="G80" s="13"/>
      <c r="H80" s="47"/>
      <c r="I80" s="47"/>
      <c r="J80" s="47"/>
      <c r="K80" s="47"/>
      <c r="L80" s="10"/>
      <c r="M80" s="10"/>
      <c r="N80" s="34"/>
      <c r="O80" s="34"/>
    </row>
    <row r="81" spans="1:11" ht="12.75">
      <c r="A81" s="1"/>
      <c r="B81" s="1"/>
      <c r="C81" s="2"/>
      <c r="D81" s="2"/>
      <c r="E81" s="2"/>
      <c r="F81" s="15"/>
      <c r="G81" s="2" t="s">
        <v>19</v>
      </c>
      <c r="H81" s="48">
        <f>SUM(H58:H80)</f>
        <v>373158</v>
      </c>
      <c r="I81" s="48">
        <f>SUM(I58:I80)</f>
        <v>373158</v>
      </c>
      <c r="J81" s="48"/>
      <c r="K81" s="48"/>
    </row>
    <row r="82" spans="1:11" ht="12.75">
      <c r="A82" s="1"/>
      <c r="B82" s="1"/>
      <c r="C82" s="2"/>
      <c r="D82" s="2"/>
      <c r="E82" s="2"/>
      <c r="F82" s="16"/>
      <c r="G82" s="2" t="s">
        <v>20</v>
      </c>
      <c r="H82" s="49"/>
      <c r="I82" s="49"/>
      <c r="J82" s="49"/>
      <c r="K82" s="48"/>
    </row>
    <row r="83" spans="1:11" ht="12.75">
      <c r="A83" s="1"/>
      <c r="B83" s="1"/>
      <c r="C83" s="2"/>
      <c r="D83" s="2"/>
      <c r="E83" s="2"/>
      <c r="F83" s="17"/>
      <c r="G83" s="2" t="s">
        <v>21</v>
      </c>
      <c r="H83" s="49">
        <f>SUM(H81)</f>
        <v>373158</v>
      </c>
      <c r="I83" s="49">
        <f>SUM(I81)</f>
        <v>373158</v>
      </c>
      <c r="J83" s="49"/>
      <c r="K83" s="49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8" ht="12.75">
      <c r="A85" s="1"/>
      <c r="C85" s="1"/>
      <c r="D85" s="1"/>
      <c r="E85" s="1"/>
      <c r="F85" s="4"/>
      <c r="G85" s="1"/>
      <c r="H85" s="1"/>
    </row>
    <row r="86" spans="1:11" ht="12.75">
      <c r="A86" s="1"/>
      <c r="B86" s="11" t="s">
        <v>55</v>
      </c>
      <c r="C86" s="1"/>
      <c r="D86" s="1"/>
      <c r="E86" s="1"/>
      <c r="F86" s="1"/>
      <c r="G86" s="1"/>
      <c r="H86" s="1"/>
      <c r="I86" s="189" t="s">
        <v>56</v>
      </c>
      <c r="J86" s="189"/>
      <c r="K86" s="189"/>
    </row>
    <row r="87" spans="1:11" ht="12.75">
      <c r="A87" s="1"/>
      <c r="B87" s="11" t="s">
        <v>22</v>
      </c>
      <c r="C87" s="1"/>
      <c r="D87" s="1"/>
      <c r="E87" s="1"/>
      <c r="F87" s="1"/>
      <c r="G87" s="1"/>
      <c r="H87" s="1"/>
      <c r="I87" s="189" t="s">
        <v>23</v>
      </c>
      <c r="J87" s="189"/>
      <c r="K87" s="189"/>
    </row>
  </sheetData>
  <mergeCells count="30">
    <mergeCell ref="I86:K86"/>
    <mergeCell ref="I87:K87"/>
    <mergeCell ref="D56:E56"/>
    <mergeCell ref="H56:K56"/>
    <mergeCell ref="L56:M56"/>
    <mergeCell ref="N56:O56"/>
    <mergeCell ref="A51:O51"/>
    <mergeCell ref="D55:E55"/>
    <mergeCell ref="H55:K55"/>
    <mergeCell ref="L55:M55"/>
    <mergeCell ref="N55:O55"/>
    <mergeCell ref="A47:O47"/>
    <mergeCell ref="A48:O48"/>
    <mergeCell ref="A49:O49"/>
    <mergeCell ref="A50:O50"/>
    <mergeCell ref="A2:O2"/>
    <mergeCell ref="A3:O3"/>
    <mergeCell ref="A4:O4"/>
    <mergeCell ref="A5:O5"/>
    <mergeCell ref="L11:M11"/>
    <mergeCell ref="N11:O11"/>
    <mergeCell ref="A6:O6"/>
    <mergeCell ref="D10:E10"/>
    <mergeCell ref="H10:K10"/>
    <mergeCell ref="L10:M10"/>
    <mergeCell ref="N10:O10"/>
    <mergeCell ref="I41:K41"/>
    <mergeCell ref="I42:K42"/>
    <mergeCell ref="D11:E11"/>
    <mergeCell ref="H11:K11"/>
  </mergeCells>
  <printOptions horizontalCentered="1"/>
  <pageMargins left="0.3937007874015748" right="0.3937007874015748" top="0.1968503937007874" bottom="0.3937007874015748" header="0" footer="0"/>
  <pageSetup horizontalDpi="300" verticalDpi="3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O45"/>
  <sheetViews>
    <sheetView workbookViewId="0" topLeftCell="C23">
      <selection activeCell="I31" sqref="I31"/>
    </sheetView>
  </sheetViews>
  <sheetFormatPr defaultColWidth="11.421875" defaultRowHeight="12.75"/>
  <cols>
    <col min="2" max="2" width="35.140625" style="0" customWidth="1"/>
    <col min="3" max="3" width="20.00390625" style="0" customWidth="1"/>
    <col min="4" max="4" width="5.57421875" style="0" customWidth="1"/>
    <col min="5" max="5" width="6.421875" style="0" customWidth="1"/>
    <col min="6" max="6" width="10.8515625" style="0" customWidth="1"/>
    <col min="7" max="7" width="10.00390625" style="0" customWidth="1"/>
    <col min="8" max="8" width="12.57421875" style="0" customWidth="1"/>
    <col min="11" max="11" width="9.7109375" style="0" customWidth="1"/>
    <col min="12" max="12" width="9.28125" style="0" customWidth="1"/>
    <col min="13" max="13" width="7.140625" style="0" customWidth="1"/>
    <col min="14" max="14" width="6.140625" style="0" customWidth="1"/>
    <col min="15" max="15" width="6.00390625" style="0" customWidth="1"/>
  </cols>
  <sheetData>
    <row r="1" spans="1:15" ht="12.75">
      <c r="A1" s="1"/>
      <c r="B1" s="11"/>
      <c r="C1" s="1"/>
      <c r="D1" s="1"/>
      <c r="E1" s="1"/>
      <c r="F1" s="1"/>
      <c r="G1" s="1"/>
      <c r="H1" s="1"/>
      <c r="I1" s="11"/>
      <c r="J1" s="11"/>
      <c r="K1" s="11"/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211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222</v>
      </c>
      <c r="J9" s="3"/>
      <c r="K9" s="4" t="s">
        <v>5</v>
      </c>
      <c r="M9" s="1" t="s">
        <v>215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25" t="s">
        <v>215</v>
      </c>
      <c r="C13" s="9"/>
      <c r="D13" s="14"/>
      <c r="E13" s="14"/>
      <c r="F13" s="14"/>
      <c r="G13" s="14"/>
      <c r="H13" s="28"/>
      <c r="I13" s="28"/>
      <c r="J13" s="28"/>
      <c r="K13" s="14"/>
      <c r="L13" s="14"/>
      <c r="M13" s="14"/>
      <c r="N13" s="9"/>
      <c r="O13" s="9"/>
    </row>
    <row r="14" spans="1:15" ht="12.75">
      <c r="A14" s="9" t="s">
        <v>618</v>
      </c>
      <c r="B14" s="9" t="s">
        <v>223</v>
      </c>
      <c r="C14" s="9" t="s">
        <v>216</v>
      </c>
      <c r="D14" s="14"/>
      <c r="E14" s="14"/>
      <c r="F14" s="14" t="s">
        <v>51</v>
      </c>
      <c r="G14" s="14" t="s">
        <v>49</v>
      </c>
      <c r="H14" s="36">
        <v>141440</v>
      </c>
      <c r="I14" s="36">
        <f>H14*100%</f>
        <v>141440</v>
      </c>
      <c r="J14" s="36"/>
      <c r="K14" s="39"/>
      <c r="L14" s="14" t="s">
        <v>224</v>
      </c>
      <c r="M14" s="27">
        <v>545</v>
      </c>
      <c r="N14" s="9"/>
      <c r="O14" s="9"/>
    </row>
    <row r="15" spans="1:15" ht="12.75">
      <c r="A15" s="9"/>
      <c r="B15" s="9"/>
      <c r="C15" s="9" t="s">
        <v>225</v>
      </c>
      <c r="D15" s="14"/>
      <c r="E15" s="14"/>
      <c r="F15" s="14"/>
      <c r="G15" s="14"/>
      <c r="H15" s="39"/>
      <c r="I15" s="39"/>
      <c r="J15" s="39"/>
      <c r="K15" s="39"/>
      <c r="L15" s="14"/>
      <c r="M15" s="27"/>
      <c r="N15" s="9"/>
      <c r="O15" s="9"/>
    </row>
    <row r="16" spans="1:15" ht="12.75">
      <c r="A16" s="9"/>
      <c r="B16" s="9"/>
      <c r="C16" s="9"/>
      <c r="D16" s="14"/>
      <c r="E16" s="14"/>
      <c r="F16" s="14"/>
      <c r="G16" s="14"/>
      <c r="H16" s="39"/>
      <c r="I16" s="39"/>
      <c r="J16" s="39"/>
      <c r="K16" s="46"/>
      <c r="L16" s="14"/>
      <c r="M16" s="14"/>
      <c r="N16" s="9"/>
      <c r="O16" s="9"/>
    </row>
    <row r="17" spans="1:15" ht="12.75">
      <c r="A17" s="9" t="s">
        <v>619</v>
      </c>
      <c r="B17" s="9" t="s">
        <v>223</v>
      </c>
      <c r="C17" s="9" t="s">
        <v>226</v>
      </c>
      <c r="D17" s="14"/>
      <c r="E17" s="14"/>
      <c r="F17" s="14" t="s">
        <v>51</v>
      </c>
      <c r="G17" s="14" t="s">
        <v>49</v>
      </c>
      <c r="H17" s="36">
        <v>74520</v>
      </c>
      <c r="I17" s="36">
        <f>H17*100%</f>
        <v>74520</v>
      </c>
      <c r="J17" s="36"/>
      <c r="K17" s="39"/>
      <c r="L17" s="14" t="s">
        <v>224</v>
      </c>
      <c r="M17" s="27">
        <v>310</v>
      </c>
      <c r="N17" s="9"/>
      <c r="O17" s="9"/>
    </row>
    <row r="18" spans="1:15" ht="12.75">
      <c r="A18" s="9"/>
      <c r="B18" s="9"/>
      <c r="C18" s="9"/>
      <c r="D18" s="14"/>
      <c r="E18" s="14"/>
      <c r="F18" s="14"/>
      <c r="G18" s="14"/>
      <c r="H18" s="39"/>
      <c r="I18" s="45"/>
      <c r="J18" s="45"/>
      <c r="K18" s="39"/>
      <c r="L18" s="14"/>
      <c r="M18" s="27"/>
      <c r="N18" s="18"/>
      <c r="O18" s="18"/>
    </row>
    <row r="19" spans="1:15" ht="12.75">
      <c r="A19" s="9" t="s">
        <v>620</v>
      </c>
      <c r="B19" s="9" t="s">
        <v>223</v>
      </c>
      <c r="C19" s="9" t="s">
        <v>227</v>
      </c>
      <c r="D19" s="14"/>
      <c r="E19" s="14"/>
      <c r="F19" s="14" t="s">
        <v>51</v>
      </c>
      <c r="G19" s="14" t="s">
        <v>49</v>
      </c>
      <c r="H19" s="36">
        <v>63870</v>
      </c>
      <c r="I19" s="36">
        <f>H19*100%</f>
        <v>63870</v>
      </c>
      <c r="J19" s="36"/>
      <c r="K19" s="39"/>
      <c r="L19" s="14" t="s">
        <v>224</v>
      </c>
      <c r="M19" s="27">
        <v>235</v>
      </c>
      <c r="N19" s="18"/>
      <c r="O19" s="18"/>
    </row>
    <row r="20" spans="1:15" ht="12.75">
      <c r="A20" s="9"/>
      <c r="B20" s="9"/>
      <c r="C20" s="9"/>
      <c r="D20" s="14"/>
      <c r="E20" s="14"/>
      <c r="F20" s="14"/>
      <c r="G20" s="14"/>
      <c r="H20" s="39"/>
      <c r="I20" s="39"/>
      <c r="J20" s="39"/>
      <c r="K20" s="39"/>
      <c r="L20" s="14"/>
      <c r="M20" s="27"/>
      <c r="N20" s="18"/>
      <c r="O20" s="18"/>
    </row>
    <row r="21" spans="1:15" ht="12.75">
      <c r="A21" s="9" t="s">
        <v>621</v>
      </c>
      <c r="B21" s="9" t="s">
        <v>223</v>
      </c>
      <c r="C21" s="9" t="s">
        <v>218</v>
      </c>
      <c r="D21" s="14"/>
      <c r="E21" s="14"/>
      <c r="F21" s="14" t="s">
        <v>51</v>
      </c>
      <c r="G21" s="14" t="s">
        <v>49</v>
      </c>
      <c r="H21" s="36">
        <v>84090</v>
      </c>
      <c r="I21" s="36">
        <f>H21*100%</f>
        <v>84090</v>
      </c>
      <c r="J21" s="36"/>
      <c r="K21" s="39"/>
      <c r="L21" s="14" t="s">
        <v>224</v>
      </c>
      <c r="M21" s="27">
        <v>270</v>
      </c>
      <c r="N21" s="18"/>
      <c r="O21" s="18"/>
    </row>
    <row r="22" spans="1:15" ht="12.75">
      <c r="A22" s="9"/>
      <c r="B22" s="9"/>
      <c r="C22" s="9"/>
      <c r="D22" s="14"/>
      <c r="E22" s="14"/>
      <c r="F22" s="14"/>
      <c r="G22" s="14"/>
      <c r="H22" s="39"/>
      <c r="I22" s="39"/>
      <c r="J22" s="39"/>
      <c r="K22" s="39"/>
      <c r="L22" s="14"/>
      <c r="M22" s="27"/>
      <c r="N22" s="18"/>
      <c r="O22" s="18"/>
    </row>
    <row r="23" spans="1:15" ht="12.75">
      <c r="A23" s="9" t="s">
        <v>622</v>
      </c>
      <c r="B23" s="9" t="s">
        <v>223</v>
      </c>
      <c r="C23" s="9" t="s">
        <v>219</v>
      </c>
      <c r="D23" s="14"/>
      <c r="E23" s="14"/>
      <c r="F23" s="14" t="s">
        <v>51</v>
      </c>
      <c r="G23" s="14" t="s">
        <v>49</v>
      </c>
      <c r="H23" s="36">
        <v>59925</v>
      </c>
      <c r="I23" s="36">
        <f>H23*100%</f>
        <v>59925</v>
      </c>
      <c r="J23" s="36"/>
      <c r="K23" s="39"/>
      <c r="L23" s="14" t="s">
        <v>224</v>
      </c>
      <c r="M23" s="27">
        <v>175</v>
      </c>
      <c r="N23" s="18"/>
      <c r="O23" s="18"/>
    </row>
    <row r="24" spans="1:15" ht="12.75">
      <c r="A24" s="9"/>
      <c r="B24" s="9"/>
      <c r="C24" s="9"/>
      <c r="D24" s="9"/>
      <c r="E24" s="9"/>
      <c r="F24" s="14"/>
      <c r="G24" s="14"/>
      <c r="H24" s="39"/>
      <c r="I24" s="45"/>
      <c r="J24" s="45"/>
      <c r="K24" s="39"/>
      <c r="L24" s="14"/>
      <c r="M24" s="27"/>
      <c r="N24" s="18"/>
      <c r="O24" s="18"/>
    </row>
    <row r="25" spans="1:15" ht="12.75">
      <c r="A25" s="9" t="s">
        <v>623</v>
      </c>
      <c r="B25" s="9" t="s">
        <v>223</v>
      </c>
      <c r="C25" s="92" t="s">
        <v>228</v>
      </c>
      <c r="D25" s="14"/>
      <c r="E25" s="14"/>
      <c r="F25" s="14" t="s">
        <v>51</v>
      </c>
      <c r="G25" s="14" t="s">
        <v>49</v>
      </c>
      <c r="H25" s="36">
        <v>69050</v>
      </c>
      <c r="I25" s="36">
        <f>H25*100%</f>
        <v>69050</v>
      </c>
      <c r="J25" s="36"/>
      <c r="K25" s="39"/>
      <c r="L25" s="14" t="s">
        <v>224</v>
      </c>
      <c r="M25" s="27">
        <v>250</v>
      </c>
      <c r="N25" s="18"/>
      <c r="O25" s="18"/>
    </row>
    <row r="26" spans="1:15" ht="12.75">
      <c r="A26" s="9"/>
      <c r="B26" s="9"/>
      <c r="C26" s="9"/>
      <c r="D26" s="9"/>
      <c r="E26" s="9"/>
      <c r="F26" s="14"/>
      <c r="G26" s="14"/>
      <c r="H26" s="39"/>
      <c r="I26" s="39"/>
      <c r="J26" s="39"/>
      <c r="K26" s="39"/>
      <c r="L26" s="14"/>
      <c r="M26" s="14"/>
      <c r="N26" s="18"/>
      <c r="O26" s="18"/>
    </row>
    <row r="27" spans="1:15" ht="12.75">
      <c r="A27" s="9" t="s">
        <v>624</v>
      </c>
      <c r="B27" s="9" t="s">
        <v>223</v>
      </c>
      <c r="C27" s="9" t="s">
        <v>229</v>
      </c>
      <c r="D27" s="14"/>
      <c r="E27" s="14"/>
      <c r="F27" s="14" t="s">
        <v>51</v>
      </c>
      <c r="G27" s="14" t="s">
        <v>49</v>
      </c>
      <c r="H27" s="36">
        <v>83880</v>
      </c>
      <c r="I27" s="36">
        <f>H27*100%</f>
        <v>83880</v>
      </c>
      <c r="J27" s="36"/>
      <c r="K27" s="39"/>
      <c r="L27" s="14" t="s">
        <v>224</v>
      </c>
      <c r="M27" s="27">
        <v>290</v>
      </c>
      <c r="N27" s="18"/>
      <c r="O27" s="18"/>
    </row>
    <row r="28" spans="1:15" ht="12.75">
      <c r="A28" s="9"/>
      <c r="B28" s="9"/>
      <c r="C28" s="9"/>
      <c r="D28" s="9"/>
      <c r="E28" s="9"/>
      <c r="F28" s="14"/>
      <c r="G28" s="14"/>
      <c r="H28" s="39"/>
      <c r="I28" s="39"/>
      <c r="J28" s="39"/>
      <c r="K28" s="39"/>
      <c r="L28" s="9"/>
      <c r="M28" s="9"/>
      <c r="N28" s="18"/>
      <c r="O28" s="18"/>
    </row>
    <row r="29" spans="1:15" ht="12.75">
      <c r="A29" s="9" t="s">
        <v>625</v>
      </c>
      <c r="B29" s="9" t="s">
        <v>223</v>
      </c>
      <c r="C29" s="9" t="s">
        <v>230</v>
      </c>
      <c r="D29" s="14"/>
      <c r="E29" s="14"/>
      <c r="F29" s="14" t="s">
        <v>51</v>
      </c>
      <c r="G29" s="14" t="s">
        <v>49</v>
      </c>
      <c r="H29" s="36">
        <v>50380</v>
      </c>
      <c r="I29" s="36">
        <f>H29*100%</f>
        <v>50380</v>
      </c>
      <c r="J29" s="36"/>
      <c r="K29" s="39"/>
      <c r="L29" s="14" t="s">
        <v>224</v>
      </c>
      <c r="M29" s="27">
        <v>140</v>
      </c>
      <c r="N29" s="18"/>
      <c r="O29" s="18"/>
    </row>
    <row r="30" spans="1:15" ht="12.75">
      <c r="A30" s="9"/>
      <c r="B30" s="9"/>
      <c r="C30" s="9"/>
      <c r="D30" s="14"/>
      <c r="E30" s="14"/>
      <c r="F30" s="14"/>
      <c r="G30" s="14"/>
      <c r="H30" s="36"/>
      <c r="I30" s="36"/>
      <c r="J30" s="36"/>
      <c r="K30" s="39"/>
      <c r="L30" s="14"/>
      <c r="M30" s="27"/>
      <c r="N30" s="18"/>
      <c r="O30" s="18"/>
    </row>
    <row r="31" spans="1:15" ht="12.75">
      <c r="A31" s="9" t="s">
        <v>231</v>
      </c>
      <c r="B31" s="9" t="s">
        <v>232</v>
      </c>
      <c r="C31" s="9" t="s">
        <v>221</v>
      </c>
      <c r="D31" s="14"/>
      <c r="E31" s="14"/>
      <c r="F31" s="14" t="s">
        <v>51</v>
      </c>
      <c r="G31" s="14" t="s">
        <v>49</v>
      </c>
      <c r="H31" s="36">
        <v>40732</v>
      </c>
      <c r="I31" s="36">
        <f>H31*100%</f>
        <v>40732</v>
      </c>
      <c r="J31" s="36"/>
      <c r="K31" s="39"/>
      <c r="L31" s="14"/>
      <c r="M31" s="27"/>
      <c r="N31" s="18"/>
      <c r="O31" s="18"/>
    </row>
    <row r="32" spans="1:15" ht="12.75">
      <c r="A32" s="9"/>
      <c r="B32" s="9"/>
      <c r="C32" s="9"/>
      <c r="D32" s="14"/>
      <c r="E32" s="14"/>
      <c r="F32" s="14"/>
      <c r="G32" s="14"/>
      <c r="H32" s="36"/>
      <c r="I32" s="36"/>
      <c r="J32" s="36"/>
      <c r="K32" s="39"/>
      <c r="L32" s="14"/>
      <c r="M32" s="27"/>
      <c r="N32" s="18"/>
      <c r="O32" s="18"/>
    </row>
    <row r="33" spans="1:15" ht="12.75">
      <c r="A33" s="9"/>
      <c r="B33" s="9"/>
      <c r="C33" s="9"/>
      <c r="D33" s="14"/>
      <c r="E33" s="14"/>
      <c r="F33" s="14"/>
      <c r="G33" s="14"/>
      <c r="H33" s="36"/>
      <c r="I33" s="36"/>
      <c r="J33" s="36"/>
      <c r="K33" s="39"/>
      <c r="L33" s="14"/>
      <c r="M33" s="27"/>
      <c r="N33" s="18"/>
      <c r="O33" s="18"/>
    </row>
    <row r="34" spans="1:15" ht="12.75">
      <c r="A34" s="9"/>
      <c r="B34" s="9"/>
      <c r="C34" s="9"/>
      <c r="D34" s="14"/>
      <c r="E34" s="14"/>
      <c r="F34" s="14"/>
      <c r="G34" s="14"/>
      <c r="H34" s="36"/>
      <c r="I34" s="36"/>
      <c r="J34" s="36"/>
      <c r="K34" s="39"/>
      <c r="L34" s="14"/>
      <c r="M34" s="27"/>
      <c r="N34" s="18"/>
      <c r="O34" s="18"/>
    </row>
    <row r="35" spans="1:15" ht="12.75">
      <c r="A35" s="9"/>
      <c r="B35" s="9"/>
      <c r="C35" s="9"/>
      <c r="D35" s="14"/>
      <c r="E35" s="14"/>
      <c r="F35" s="14"/>
      <c r="G35" s="14"/>
      <c r="H35" s="36"/>
      <c r="I35" s="36"/>
      <c r="J35" s="36"/>
      <c r="K35" s="39"/>
      <c r="L35" s="14"/>
      <c r="M35" s="27"/>
      <c r="N35" s="18"/>
      <c r="O35" s="18"/>
    </row>
    <row r="36" spans="1:15" ht="12.75">
      <c r="A36" s="9"/>
      <c r="B36" s="9"/>
      <c r="C36" s="9"/>
      <c r="D36" s="9"/>
      <c r="E36" s="9"/>
      <c r="F36" s="14"/>
      <c r="G36" s="14"/>
      <c r="H36" s="39"/>
      <c r="I36" s="39"/>
      <c r="J36" s="39"/>
      <c r="K36" s="39"/>
      <c r="L36" s="9"/>
      <c r="M36" s="9"/>
      <c r="N36" s="18"/>
      <c r="O36" s="18"/>
    </row>
    <row r="37" spans="1:15" ht="12.75">
      <c r="A37" s="10"/>
      <c r="B37" s="10"/>
      <c r="C37" s="10"/>
      <c r="D37" s="10"/>
      <c r="E37" s="10"/>
      <c r="F37" s="14"/>
      <c r="G37" s="31"/>
      <c r="H37" s="39"/>
      <c r="I37" s="39"/>
      <c r="J37" s="39"/>
      <c r="K37" s="47"/>
      <c r="L37" s="10"/>
      <c r="M37" s="10"/>
      <c r="N37" s="19"/>
      <c r="O37" s="19"/>
    </row>
    <row r="38" spans="1:11" ht="12.75">
      <c r="A38" s="1"/>
      <c r="B38" s="1"/>
      <c r="C38" s="2"/>
      <c r="D38" s="2"/>
      <c r="E38" s="2"/>
      <c r="F38" s="15"/>
      <c r="G38" s="2" t="s">
        <v>19</v>
      </c>
      <c r="H38" s="86">
        <f>SUM(H13:H37)</f>
        <v>667887</v>
      </c>
      <c r="I38" s="86">
        <f>SUM(I13:I37)</f>
        <v>667887</v>
      </c>
      <c r="J38" s="86"/>
      <c r="K38" s="86"/>
    </row>
    <row r="39" spans="1:11" ht="12.75">
      <c r="A39" s="1"/>
      <c r="B39" s="1"/>
      <c r="C39" s="2"/>
      <c r="D39" s="2"/>
      <c r="E39" s="2"/>
      <c r="F39" s="16"/>
      <c r="G39" s="2" t="s">
        <v>20</v>
      </c>
      <c r="H39" s="87"/>
      <c r="I39" s="87"/>
      <c r="J39" s="87"/>
      <c r="K39" s="86"/>
    </row>
    <row r="40" spans="1:11" ht="12.75">
      <c r="A40" s="1"/>
      <c r="B40" s="1"/>
      <c r="C40" s="2"/>
      <c r="D40" s="2"/>
      <c r="E40" s="2"/>
      <c r="F40" s="17"/>
      <c r="G40" s="2" t="s">
        <v>21</v>
      </c>
      <c r="H40" s="87">
        <f>SUM(H38)</f>
        <v>667887</v>
      </c>
      <c r="I40" s="87">
        <f>SUM(I38)</f>
        <v>667887</v>
      </c>
      <c r="J40" s="87"/>
      <c r="K40" s="87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8" ht="12.75">
      <c r="A43" s="1"/>
      <c r="C43" s="1"/>
      <c r="D43" s="1"/>
      <c r="E43" s="1"/>
      <c r="F43" s="4"/>
      <c r="G43" s="1"/>
      <c r="H43" s="1"/>
    </row>
    <row r="44" spans="1:11" ht="12.75">
      <c r="A44" s="1"/>
      <c r="B44" s="11" t="s">
        <v>55</v>
      </c>
      <c r="C44" s="1"/>
      <c r="D44" s="1"/>
      <c r="E44" s="1"/>
      <c r="F44" s="1"/>
      <c r="G44" s="1"/>
      <c r="H44" s="1"/>
      <c r="I44" s="189" t="s">
        <v>56</v>
      </c>
      <c r="J44" s="189"/>
      <c r="K44" s="189"/>
    </row>
    <row r="45" spans="1:11" ht="12.75">
      <c r="A45" s="1"/>
      <c r="B45" s="11" t="s">
        <v>22</v>
      </c>
      <c r="C45" s="1"/>
      <c r="D45" s="1"/>
      <c r="E45" s="1"/>
      <c r="F45" s="1"/>
      <c r="G45" s="1"/>
      <c r="H45" s="1"/>
      <c r="I45" s="189" t="s">
        <v>23</v>
      </c>
      <c r="J45" s="189"/>
      <c r="K45" s="189"/>
    </row>
  </sheetData>
  <mergeCells count="15">
    <mergeCell ref="A2:O2"/>
    <mergeCell ref="A3:O3"/>
    <mergeCell ref="A4:O4"/>
    <mergeCell ref="A5:O5"/>
    <mergeCell ref="L11:M11"/>
    <mergeCell ref="N11:O11"/>
    <mergeCell ref="A6:O6"/>
    <mergeCell ref="D10:E10"/>
    <mergeCell ref="H10:K10"/>
    <mergeCell ref="L10:M10"/>
    <mergeCell ref="N10:O10"/>
    <mergeCell ref="I44:K44"/>
    <mergeCell ref="I45:K45"/>
    <mergeCell ref="D11:E11"/>
    <mergeCell ref="H11:K11"/>
  </mergeCells>
  <printOptions horizontalCentered="1"/>
  <pageMargins left="0.35" right="0.75" top="0.1968503937007874" bottom="0.6" header="0" footer="0"/>
  <pageSetup horizontalDpi="300" verticalDpi="300" orientation="landscape" paperSize="5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O180"/>
  <sheetViews>
    <sheetView workbookViewId="0" topLeftCell="A175">
      <selection activeCell="B196" sqref="B196"/>
    </sheetView>
  </sheetViews>
  <sheetFormatPr defaultColWidth="11.421875" defaultRowHeight="12.75"/>
  <cols>
    <col min="2" max="2" width="33.28125" style="0" customWidth="1"/>
    <col min="3" max="3" width="20.28125" style="0" customWidth="1"/>
    <col min="4" max="4" width="5.57421875" style="0" customWidth="1"/>
    <col min="5" max="5" width="6.421875" style="0" customWidth="1"/>
    <col min="6" max="6" width="10.8515625" style="0" customWidth="1"/>
    <col min="7" max="7" width="10.00390625" style="0" customWidth="1"/>
    <col min="8" max="8" width="12.57421875" style="98" customWidth="1"/>
    <col min="9" max="10" width="11.421875" style="98" customWidth="1"/>
    <col min="11" max="11" width="9.7109375" style="0" customWidth="1"/>
    <col min="12" max="12" width="9.28125" style="0" customWidth="1"/>
    <col min="13" max="13" width="7.140625" style="0" customWidth="1"/>
    <col min="14" max="14" width="6.140625" style="0" customWidth="1"/>
    <col min="15" max="15" width="6.00390625" style="0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211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37"/>
      <c r="I7" s="37"/>
      <c r="J7" s="37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37"/>
      <c r="I8" s="37"/>
      <c r="J8" s="38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38" t="s">
        <v>4</v>
      </c>
      <c r="I9" s="37" t="s">
        <v>233</v>
      </c>
      <c r="J9" s="99"/>
      <c r="K9" s="4" t="s">
        <v>5</v>
      </c>
      <c r="M9" s="1" t="s">
        <v>234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100" t="s">
        <v>12</v>
      </c>
      <c r="I12" s="100" t="s">
        <v>13</v>
      </c>
      <c r="J12" s="100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101"/>
      <c r="B13" s="102"/>
      <c r="C13" s="101"/>
      <c r="D13" s="103"/>
      <c r="E13" s="103"/>
      <c r="F13" s="103"/>
      <c r="G13" s="103"/>
      <c r="H13" s="104"/>
      <c r="I13" s="104"/>
      <c r="J13" s="104"/>
      <c r="K13" s="103"/>
      <c r="L13" s="103"/>
      <c r="M13" s="103"/>
      <c r="N13" s="101"/>
      <c r="O13" s="101"/>
    </row>
    <row r="14" spans="1:15" ht="12.75">
      <c r="A14" s="9"/>
      <c r="B14" s="25" t="s">
        <v>234</v>
      </c>
      <c r="C14" s="9"/>
      <c r="D14" s="14"/>
      <c r="E14" s="14"/>
      <c r="F14" s="14"/>
      <c r="G14" s="14"/>
      <c r="H14" s="27"/>
      <c r="I14" s="27"/>
      <c r="J14" s="27"/>
      <c r="K14" s="14"/>
      <c r="L14" s="14"/>
      <c r="M14" s="14" t="s">
        <v>18</v>
      </c>
      <c r="N14" s="9"/>
      <c r="O14" s="9"/>
    </row>
    <row r="15" spans="1:15" ht="12.75">
      <c r="A15" s="9" t="s">
        <v>626</v>
      </c>
      <c r="B15" s="93" t="s">
        <v>232</v>
      </c>
      <c r="C15" s="79" t="s">
        <v>26</v>
      </c>
      <c r="D15" s="43"/>
      <c r="E15" s="43"/>
      <c r="F15" s="43" t="s">
        <v>51</v>
      </c>
      <c r="G15" s="43" t="s">
        <v>49</v>
      </c>
      <c r="H15" s="108">
        <v>299490</v>
      </c>
      <c r="I15" s="90">
        <f>SUM(H15*80%)</f>
        <v>239592</v>
      </c>
      <c r="J15" s="90">
        <f>SUM(H15*20%)</f>
        <v>59898</v>
      </c>
      <c r="K15" s="43"/>
      <c r="L15" s="14" t="s">
        <v>214</v>
      </c>
      <c r="M15" s="27">
        <v>1</v>
      </c>
      <c r="N15" s="79"/>
      <c r="O15" s="79"/>
    </row>
    <row r="16" spans="1:15" ht="12.75">
      <c r="A16" s="9"/>
      <c r="B16" s="105" t="s">
        <v>235</v>
      </c>
      <c r="C16" s="79" t="s">
        <v>236</v>
      </c>
      <c r="D16" s="43"/>
      <c r="E16" s="43"/>
      <c r="F16" s="43"/>
      <c r="G16" s="43"/>
      <c r="H16" s="107"/>
      <c r="I16" s="107"/>
      <c r="J16" s="107"/>
      <c r="K16" s="43"/>
      <c r="L16" s="43"/>
      <c r="M16" s="43"/>
      <c r="N16" s="79"/>
      <c r="O16" s="79"/>
    </row>
    <row r="17" spans="1:15" ht="12.75">
      <c r="A17" s="79"/>
      <c r="B17" s="105"/>
      <c r="C17" s="105"/>
      <c r="D17" s="43"/>
      <c r="E17" s="43"/>
      <c r="F17" s="43"/>
      <c r="G17" s="43"/>
      <c r="H17" s="107"/>
      <c r="I17" s="107"/>
      <c r="J17" s="107"/>
      <c r="K17" s="82"/>
      <c r="L17" s="43"/>
      <c r="M17" s="43"/>
      <c r="N17" s="79"/>
      <c r="O17" s="79"/>
    </row>
    <row r="18" spans="1:15" ht="12.75">
      <c r="A18" s="79"/>
      <c r="B18" s="93"/>
      <c r="C18" s="79"/>
      <c r="D18" s="43"/>
      <c r="E18" s="43"/>
      <c r="F18" s="43"/>
      <c r="G18" s="43"/>
      <c r="H18" s="108"/>
      <c r="I18" s="108"/>
      <c r="J18" s="90"/>
      <c r="K18" s="43"/>
      <c r="L18" s="14"/>
      <c r="M18" s="27"/>
      <c r="N18" s="79"/>
      <c r="O18" s="79"/>
    </row>
    <row r="19" spans="1:15" ht="12.75">
      <c r="A19" s="9"/>
      <c r="B19" s="105"/>
      <c r="C19" s="106"/>
      <c r="D19" s="43"/>
      <c r="E19" s="43"/>
      <c r="F19" s="43"/>
      <c r="G19" s="43"/>
      <c r="H19" s="107"/>
      <c r="I19" s="107"/>
      <c r="J19" s="107"/>
      <c r="K19" s="43"/>
      <c r="L19" s="14"/>
      <c r="M19" s="27"/>
      <c r="N19" s="79"/>
      <c r="O19" s="79"/>
    </row>
    <row r="20" spans="1:15" ht="12.75">
      <c r="A20" s="79"/>
      <c r="B20" s="105"/>
      <c r="C20" s="105"/>
      <c r="D20" s="43"/>
      <c r="E20" s="43"/>
      <c r="F20" s="43"/>
      <c r="G20" s="43"/>
      <c r="H20" s="107"/>
      <c r="I20" s="107"/>
      <c r="J20" s="107"/>
      <c r="K20" s="82"/>
      <c r="L20" s="43"/>
      <c r="M20" s="43"/>
      <c r="N20" s="79"/>
      <c r="O20" s="79"/>
    </row>
    <row r="21" spans="1:15" ht="12.75">
      <c r="A21" s="79"/>
      <c r="B21" s="93"/>
      <c r="C21" s="79"/>
      <c r="D21" s="43"/>
      <c r="E21" s="43"/>
      <c r="F21" s="43"/>
      <c r="G21" s="43"/>
      <c r="H21" s="108"/>
      <c r="I21" s="90"/>
      <c r="J21" s="90"/>
      <c r="K21" s="82"/>
      <c r="L21" s="14"/>
      <c r="M21" s="27"/>
      <c r="N21" s="79"/>
      <c r="O21" s="79"/>
    </row>
    <row r="22" spans="1:15" ht="12.75">
      <c r="A22" s="9"/>
      <c r="B22" s="105"/>
      <c r="C22" s="106"/>
      <c r="D22" s="43"/>
      <c r="E22" s="43"/>
      <c r="F22" s="43"/>
      <c r="G22" s="43"/>
      <c r="H22" s="107"/>
      <c r="I22" s="107"/>
      <c r="J22" s="107"/>
      <c r="K22" s="82"/>
      <c r="L22" s="14"/>
      <c r="M22" s="27"/>
      <c r="N22" s="79"/>
      <c r="O22" s="79"/>
    </row>
    <row r="23" spans="1:15" ht="12.75">
      <c r="A23" s="79"/>
      <c r="B23" s="105"/>
      <c r="C23" s="105"/>
      <c r="D23" s="43"/>
      <c r="E23" s="43"/>
      <c r="F23" s="43"/>
      <c r="G23" s="43"/>
      <c r="H23" s="107"/>
      <c r="I23" s="107"/>
      <c r="J23" s="107"/>
      <c r="K23" s="82"/>
      <c r="L23" s="43"/>
      <c r="M23" s="43"/>
      <c r="N23" s="79"/>
      <c r="O23" s="79"/>
    </row>
    <row r="24" spans="1:15" ht="12.75">
      <c r="A24" s="79"/>
      <c r="B24" s="93"/>
      <c r="C24" s="79"/>
      <c r="D24" s="43"/>
      <c r="E24" s="109"/>
      <c r="F24" s="43"/>
      <c r="G24" s="43"/>
      <c r="H24" s="108"/>
      <c r="I24" s="90"/>
      <c r="J24" s="90"/>
      <c r="K24" s="82"/>
      <c r="L24" s="14"/>
      <c r="M24" s="27"/>
      <c r="N24" s="79"/>
      <c r="O24" s="79"/>
    </row>
    <row r="25" spans="1:15" ht="12.75">
      <c r="A25" s="9"/>
      <c r="B25" s="105"/>
      <c r="C25" s="106"/>
      <c r="D25" s="43"/>
      <c r="E25" s="43"/>
      <c r="F25" s="43"/>
      <c r="G25" s="43"/>
      <c r="H25" s="107"/>
      <c r="I25" s="107"/>
      <c r="J25" s="107"/>
      <c r="K25" s="82"/>
      <c r="L25" s="14"/>
      <c r="M25" s="27"/>
      <c r="N25" s="79"/>
      <c r="O25" s="79"/>
    </row>
    <row r="26" spans="1:15" ht="12.75">
      <c r="A26" s="79"/>
      <c r="B26" s="79"/>
      <c r="C26" s="79"/>
      <c r="D26" s="43"/>
      <c r="E26" s="43"/>
      <c r="F26" s="43"/>
      <c r="G26" s="43"/>
      <c r="H26" s="90"/>
      <c r="I26" s="90"/>
      <c r="J26" s="90"/>
      <c r="K26" s="82"/>
      <c r="L26" s="14"/>
      <c r="M26" s="27"/>
      <c r="N26" s="79"/>
      <c r="O26" s="79"/>
    </row>
    <row r="27" spans="1:15" ht="12.75">
      <c r="A27" s="79"/>
      <c r="B27" s="93"/>
      <c r="C27" s="79"/>
      <c r="D27" s="43"/>
      <c r="E27" s="109"/>
      <c r="F27" s="43"/>
      <c r="G27" s="43"/>
      <c r="H27" s="108"/>
      <c r="I27" s="90"/>
      <c r="J27" s="90"/>
      <c r="K27" s="82"/>
      <c r="L27" s="14"/>
      <c r="M27" s="27"/>
      <c r="N27" s="105"/>
      <c r="O27" s="105"/>
    </row>
    <row r="28" spans="1:15" ht="12.75">
      <c r="A28" s="9"/>
      <c r="B28" s="105"/>
      <c r="C28" s="106"/>
      <c r="D28" s="43"/>
      <c r="E28" s="43"/>
      <c r="F28" s="43"/>
      <c r="G28" s="43"/>
      <c r="H28" s="107"/>
      <c r="I28" s="107"/>
      <c r="J28" s="107"/>
      <c r="K28" s="82"/>
      <c r="L28" s="14"/>
      <c r="M28" s="27"/>
      <c r="N28" s="105"/>
      <c r="O28" s="105"/>
    </row>
    <row r="29" spans="1:15" ht="12.75">
      <c r="A29" s="9"/>
      <c r="B29" s="105"/>
      <c r="C29" s="106"/>
      <c r="D29" s="43"/>
      <c r="E29" s="43"/>
      <c r="F29" s="43"/>
      <c r="G29" s="43"/>
      <c r="H29" s="107"/>
      <c r="I29" s="107"/>
      <c r="J29" s="107"/>
      <c r="K29" s="82"/>
      <c r="L29" s="14"/>
      <c r="M29" s="27"/>
      <c r="N29" s="105"/>
      <c r="O29" s="105"/>
    </row>
    <row r="30" spans="1:15" ht="12.75">
      <c r="A30" s="9"/>
      <c r="B30" s="105"/>
      <c r="C30" s="106"/>
      <c r="D30" s="43"/>
      <c r="E30" s="43"/>
      <c r="F30" s="43"/>
      <c r="G30" s="43"/>
      <c r="H30" s="107"/>
      <c r="I30" s="107"/>
      <c r="J30" s="107"/>
      <c r="K30" s="82"/>
      <c r="L30" s="14"/>
      <c r="M30" s="27"/>
      <c r="N30" s="105"/>
      <c r="O30" s="105"/>
    </row>
    <row r="31" spans="1:15" ht="12.75">
      <c r="A31" s="79"/>
      <c r="B31" s="79"/>
      <c r="C31" s="79"/>
      <c r="D31" s="43"/>
      <c r="E31" s="43"/>
      <c r="F31" s="43"/>
      <c r="G31" s="43"/>
      <c r="H31" s="90"/>
      <c r="I31" s="90"/>
      <c r="J31" s="90"/>
      <c r="K31" s="110"/>
      <c r="L31" s="14"/>
      <c r="M31" s="27"/>
      <c r="N31" s="105"/>
      <c r="O31" s="105"/>
    </row>
    <row r="32" spans="1:15" ht="12.75">
      <c r="A32" s="79"/>
      <c r="B32" s="93"/>
      <c r="C32" s="79"/>
      <c r="D32" s="43"/>
      <c r="E32" s="109"/>
      <c r="F32" s="43"/>
      <c r="G32" s="43"/>
      <c r="H32" s="108"/>
      <c r="I32" s="90"/>
      <c r="J32" s="90"/>
      <c r="K32" s="82"/>
      <c r="L32" s="14"/>
      <c r="M32" s="27"/>
      <c r="N32" s="105"/>
      <c r="O32" s="105"/>
    </row>
    <row r="33" spans="1:15" ht="12.75">
      <c r="A33" s="79"/>
      <c r="B33" s="105"/>
      <c r="C33" s="106"/>
      <c r="D33" s="43"/>
      <c r="E33" s="43"/>
      <c r="F33" s="43"/>
      <c r="G33" s="43"/>
      <c r="H33" s="107"/>
      <c r="I33" s="107"/>
      <c r="J33" s="107"/>
      <c r="K33" s="82"/>
      <c r="L33" s="14"/>
      <c r="M33" s="27"/>
      <c r="N33" s="105"/>
      <c r="O33" s="105"/>
    </row>
    <row r="34" spans="1:15" ht="12.75">
      <c r="A34" s="79"/>
      <c r="B34" s="79"/>
      <c r="C34" s="79"/>
      <c r="D34" s="79"/>
      <c r="E34" s="79"/>
      <c r="F34" s="82"/>
      <c r="G34" s="82"/>
      <c r="H34" s="90"/>
      <c r="I34" s="90"/>
      <c r="J34" s="90"/>
      <c r="K34" s="79"/>
      <c r="L34" s="43"/>
      <c r="M34" s="43"/>
      <c r="N34" s="105"/>
      <c r="O34" s="105"/>
    </row>
    <row r="35" spans="1:15" ht="12.75">
      <c r="A35" s="79"/>
      <c r="B35" s="79"/>
      <c r="C35" s="79"/>
      <c r="D35" s="79"/>
      <c r="E35" s="79"/>
      <c r="F35" s="82"/>
      <c r="G35" s="82"/>
      <c r="H35" s="90"/>
      <c r="I35" s="90"/>
      <c r="J35" s="90"/>
      <c r="K35" s="79"/>
      <c r="L35" s="43"/>
      <c r="M35" s="43"/>
      <c r="N35" s="105"/>
      <c r="O35" s="105"/>
    </row>
    <row r="36" spans="1:15" ht="12.75">
      <c r="A36" s="81"/>
      <c r="B36" s="81"/>
      <c r="C36" s="81"/>
      <c r="D36" s="81"/>
      <c r="E36" s="81"/>
      <c r="F36" s="83"/>
      <c r="G36" s="83"/>
      <c r="H36" s="111"/>
      <c r="I36" s="111"/>
      <c r="J36" s="111"/>
      <c r="K36" s="81"/>
      <c r="L36" s="84"/>
      <c r="M36" s="84"/>
      <c r="N36" s="112"/>
      <c r="O36" s="112"/>
    </row>
    <row r="37" spans="1:11" ht="12.75">
      <c r="A37" s="1"/>
      <c r="B37" s="1"/>
      <c r="C37" s="2"/>
      <c r="D37" s="2"/>
      <c r="E37" s="2"/>
      <c r="F37" s="15"/>
      <c r="G37" s="2" t="s">
        <v>19</v>
      </c>
      <c r="H37" s="41">
        <f>SUM(H13:H36)</f>
        <v>299490</v>
      </c>
      <c r="I37" s="41">
        <f>SUM(I13:I36)</f>
        <v>239592</v>
      </c>
      <c r="J37" s="41">
        <f>SUM(J13:J36)</f>
        <v>59898</v>
      </c>
      <c r="K37" s="24"/>
    </row>
    <row r="38" spans="1:11" ht="12.75">
      <c r="A38" s="1"/>
      <c r="B38" s="1"/>
      <c r="C38" s="2"/>
      <c r="D38" s="2"/>
      <c r="E38" s="2"/>
      <c r="F38" s="16"/>
      <c r="G38" s="2" t="s">
        <v>20</v>
      </c>
      <c r="H38" s="42">
        <f>SUM(H37)</f>
        <v>299490</v>
      </c>
      <c r="I38" s="42">
        <f>SUM(I37)</f>
        <v>239592</v>
      </c>
      <c r="J38" s="42">
        <f>SUM(J37)</f>
        <v>59898</v>
      </c>
      <c r="K38" s="24"/>
    </row>
    <row r="39" spans="1:11" ht="12.75">
      <c r="A39" s="1"/>
      <c r="B39" s="1"/>
      <c r="C39" s="2"/>
      <c r="D39" s="2"/>
      <c r="E39" s="2"/>
      <c r="F39" s="17"/>
      <c r="G39" s="2" t="s">
        <v>21</v>
      </c>
      <c r="H39" s="41"/>
      <c r="I39" s="41"/>
      <c r="J39" s="41"/>
      <c r="K39" s="24"/>
    </row>
    <row r="40" spans="1:8" ht="12.75">
      <c r="A40" s="1"/>
      <c r="C40" s="1"/>
      <c r="D40" s="1"/>
      <c r="E40" s="1"/>
      <c r="F40" s="4"/>
      <c r="G40" s="1"/>
      <c r="H40" s="37"/>
    </row>
    <row r="41" spans="1:8" ht="12.75">
      <c r="A41" s="1"/>
      <c r="C41" s="1"/>
      <c r="D41" s="1"/>
      <c r="E41" s="1"/>
      <c r="F41" s="4"/>
      <c r="G41" s="1"/>
      <c r="H41" s="37"/>
    </row>
    <row r="42" spans="1:8" ht="12.75">
      <c r="A42" s="1"/>
      <c r="C42" s="1"/>
      <c r="D42" s="1"/>
      <c r="E42" s="1"/>
      <c r="F42" s="4"/>
      <c r="G42" s="1"/>
      <c r="H42" s="37"/>
    </row>
    <row r="43" spans="1:8" ht="12.75">
      <c r="A43" s="1"/>
      <c r="C43" s="1"/>
      <c r="D43" s="1"/>
      <c r="E43" s="1"/>
      <c r="F43" s="4"/>
      <c r="G43" s="1"/>
      <c r="H43" s="37"/>
    </row>
    <row r="44" spans="1:11" ht="12.75">
      <c r="A44" s="1"/>
      <c r="B44" s="11" t="s">
        <v>55</v>
      </c>
      <c r="C44" s="1"/>
      <c r="D44" s="1"/>
      <c r="E44" s="1"/>
      <c r="F44" s="1"/>
      <c r="G44" s="1"/>
      <c r="H44" s="37"/>
      <c r="I44" s="189" t="s">
        <v>56</v>
      </c>
      <c r="J44" s="189"/>
      <c r="K44" s="189"/>
    </row>
    <row r="45" spans="1:11" ht="12.75">
      <c r="A45" s="1"/>
      <c r="B45" s="11" t="s">
        <v>22</v>
      </c>
      <c r="C45" s="1"/>
      <c r="D45" s="1"/>
      <c r="E45" s="1"/>
      <c r="F45" s="1"/>
      <c r="G45" s="1"/>
      <c r="H45" s="37"/>
      <c r="I45" s="189" t="s">
        <v>23</v>
      </c>
      <c r="J45" s="189"/>
      <c r="K45" s="189"/>
    </row>
    <row r="46" ht="12.75">
      <c r="O46" s="4" t="s">
        <v>59</v>
      </c>
    </row>
    <row r="47" spans="1:15" ht="12.75">
      <c r="A47" s="189" t="s">
        <v>43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 ht="12.75">
      <c r="A48" s="189" t="s">
        <v>41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:15" ht="12.75">
      <c r="A49" s="189" t="s">
        <v>211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5" ht="12.75">
      <c r="A50" s="189" t="s">
        <v>95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89" t="s">
        <v>42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1:11" ht="12.75">
      <c r="A52" s="4" t="s">
        <v>0</v>
      </c>
      <c r="B52" s="1" t="s">
        <v>24</v>
      </c>
      <c r="C52" s="1"/>
      <c r="D52" s="1"/>
      <c r="E52" s="1"/>
      <c r="F52" s="1"/>
      <c r="G52" s="1"/>
      <c r="H52" s="37"/>
      <c r="I52" s="37"/>
      <c r="J52" s="37"/>
      <c r="K52" s="1"/>
    </row>
    <row r="53" spans="1:11" ht="12.75">
      <c r="A53" s="4" t="s">
        <v>1</v>
      </c>
      <c r="B53" s="1" t="s">
        <v>25</v>
      </c>
      <c r="C53" s="1"/>
      <c r="D53" s="1"/>
      <c r="E53" s="1"/>
      <c r="F53" s="1"/>
      <c r="G53" s="1"/>
      <c r="H53" s="37"/>
      <c r="I53" s="37"/>
      <c r="J53" s="38" t="s">
        <v>18</v>
      </c>
      <c r="K53" s="1"/>
    </row>
    <row r="54" spans="1:13" ht="12.75">
      <c r="A54" s="4" t="s">
        <v>2</v>
      </c>
      <c r="B54" s="1" t="s">
        <v>26</v>
      </c>
      <c r="C54" s="2" t="s">
        <v>3</v>
      </c>
      <c r="D54" s="1" t="s">
        <v>27</v>
      </c>
      <c r="E54" s="2"/>
      <c r="F54" s="1"/>
      <c r="G54" s="4"/>
      <c r="H54" s="38" t="s">
        <v>4</v>
      </c>
      <c r="I54" s="37" t="s">
        <v>233</v>
      </c>
      <c r="J54" s="99"/>
      <c r="K54" s="4" t="s">
        <v>5</v>
      </c>
      <c r="M54" s="1" t="s">
        <v>234</v>
      </c>
    </row>
    <row r="55" spans="1:15" ht="12.75">
      <c r="A55" s="5"/>
      <c r="B55" s="5" t="s">
        <v>7</v>
      </c>
      <c r="C55" s="5"/>
      <c r="D55" s="190" t="s">
        <v>29</v>
      </c>
      <c r="E55" s="191"/>
      <c r="F55" s="5" t="s">
        <v>30</v>
      </c>
      <c r="G55" s="5" t="s">
        <v>31</v>
      </c>
      <c r="H55" s="190" t="s">
        <v>44</v>
      </c>
      <c r="I55" s="192"/>
      <c r="J55" s="192"/>
      <c r="K55" s="191"/>
      <c r="L55" s="190" t="s">
        <v>39</v>
      </c>
      <c r="M55" s="191"/>
      <c r="N55" s="192" t="s">
        <v>16</v>
      </c>
      <c r="O55" s="191"/>
    </row>
    <row r="56" spans="1:15" ht="12.75">
      <c r="A56" s="6" t="s">
        <v>6</v>
      </c>
      <c r="B56" s="6" t="s">
        <v>8</v>
      </c>
      <c r="C56" s="6" t="s">
        <v>10</v>
      </c>
      <c r="D56" s="182">
        <v>37986</v>
      </c>
      <c r="E56" s="183"/>
      <c r="F56" s="6" t="s">
        <v>32</v>
      </c>
      <c r="G56" s="6" t="s">
        <v>33</v>
      </c>
      <c r="H56" s="184" t="s">
        <v>11</v>
      </c>
      <c r="I56" s="185"/>
      <c r="J56" s="185"/>
      <c r="K56" s="186"/>
      <c r="L56" s="184" t="s">
        <v>40</v>
      </c>
      <c r="M56" s="186"/>
      <c r="N56" s="187">
        <v>38352</v>
      </c>
      <c r="O56" s="188"/>
    </row>
    <row r="57" spans="1:15" ht="12.75">
      <c r="A57" s="7"/>
      <c r="B57" s="7" t="s">
        <v>9</v>
      </c>
      <c r="C57" s="7"/>
      <c r="D57" s="8" t="s">
        <v>17</v>
      </c>
      <c r="E57" s="8" t="s">
        <v>34</v>
      </c>
      <c r="F57" s="7" t="s">
        <v>35</v>
      </c>
      <c r="G57" s="7" t="s">
        <v>36</v>
      </c>
      <c r="H57" s="100" t="s">
        <v>12</v>
      </c>
      <c r="I57" s="100" t="s">
        <v>13</v>
      </c>
      <c r="J57" s="100" t="s">
        <v>37</v>
      </c>
      <c r="K57" s="7" t="s">
        <v>14</v>
      </c>
      <c r="L57" s="8" t="s">
        <v>15</v>
      </c>
      <c r="M57" s="8" t="s">
        <v>38</v>
      </c>
      <c r="N57" s="8" t="s">
        <v>17</v>
      </c>
      <c r="O57" s="8" t="s">
        <v>28</v>
      </c>
    </row>
    <row r="58" spans="1:15" ht="12.75">
      <c r="A58" s="9"/>
      <c r="B58" s="25" t="s">
        <v>237</v>
      </c>
      <c r="C58" s="9"/>
      <c r="D58" s="14"/>
      <c r="E58" s="14"/>
      <c r="F58" s="14"/>
      <c r="G58" s="14"/>
      <c r="H58" s="27"/>
      <c r="I58" s="27"/>
      <c r="J58" s="27"/>
      <c r="K58" s="14"/>
      <c r="L58" s="14"/>
      <c r="M58" s="14" t="s">
        <v>18</v>
      </c>
      <c r="N58" s="9"/>
      <c r="O58" s="9"/>
    </row>
    <row r="59" spans="1:15" ht="12.75">
      <c r="A59" s="9" t="s">
        <v>627</v>
      </c>
      <c r="B59" s="79" t="s">
        <v>232</v>
      </c>
      <c r="C59" s="79" t="s">
        <v>444</v>
      </c>
      <c r="D59" s="43"/>
      <c r="E59" s="43"/>
      <c r="F59" s="43" t="s">
        <v>51</v>
      </c>
      <c r="G59" s="43" t="s">
        <v>49</v>
      </c>
      <c r="H59" s="108">
        <v>77996</v>
      </c>
      <c r="I59" s="90">
        <f>SUM(H59*85%)</f>
        <v>66296.59999999999</v>
      </c>
      <c r="J59" s="90">
        <f>SUM(H59*15%)</f>
        <v>11699.4</v>
      </c>
      <c r="K59" s="82"/>
      <c r="L59" s="14" t="s">
        <v>214</v>
      </c>
      <c r="M59" s="43">
        <v>1</v>
      </c>
      <c r="N59" s="79"/>
      <c r="O59" s="79"/>
    </row>
    <row r="60" spans="1:15" ht="12.75">
      <c r="A60" s="9"/>
      <c r="B60" s="79"/>
      <c r="C60" s="106" t="s">
        <v>445</v>
      </c>
      <c r="D60" s="43"/>
      <c r="E60" s="43"/>
      <c r="F60" s="43"/>
      <c r="G60" s="43"/>
      <c r="H60" s="90"/>
      <c r="I60" s="90"/>
      <c r="J60" s="90"/>
      <c r="K60" s="82"/>
      <c r="L60" s="14"/>
      <c r="M60" s="14"/>
      <c r="N60" s="79"/>
      <c r="O60" s="79"/>
    </row>
    <row r="61" spans="1:15" ht="12.75">
      <c r="A61" s="79"/>
      <c r="B61" s="9"/>
      <c r="C61" s="9"/>
      <c r="D61" s="9"/>
      <c r="E61" s="9"/>
      <c r="F61" s="12"/>
      <c r="G61" s="12"/>
      <c r="H61" s="36"/>
      <c r="I61" s="36"/>
      <c r="J61" s="36"/>
      <c r="K61" s="9"/>
      <c r="L61" s="9"/>
      <c r="M61" s="9"/>
      <c r="N61" s="79"/>
      <c r="O61" s="79"/>
    </row>
    <row r="62" spans="1:15" ht="12.75">
      <c r="A62" s="9" t="s">
        <v>628</v>
      </c>
      <c r="B62" s="80" t="s">
        <v>232</v>
      </c>
      <c r="C62" s="9" t="s">
        <v>292</v>
      </c>
      <c r="D62" s="14"/>
      <c r="E62" s="56"/>
      <c r="F62" s="14" t="s">
        <v>51</v>
      </c>
      <c r="G62" s="14" t="s">
        <v>49</v>
      </c>
      <c r="H62" s="35">
        <v>91080.01</v>
      </c>
      <c r="I62" s="36">
        <f>SUM(H62*80%)</f>
        <v>72864.008</v>
      </c>
      <c r="J62" s="36">
        <f>SUM(H62*20%)</f>
        <v>18216.002</v>
      </c>
      <c r="K62" s="12"/>
      <c r="L62" s="14" t="s">
        <v>214</v>
      </c>
      <c r="M62" s="14">
        <v>1</v>
      </c>
      <c r="N62" s="79"/>
      <c r="O62" s="79"/>
    </row>
    <row r="63" spans="1:15" ht="12.75">
      <c r="A63" s="9"/>
      <c r="B63" s="9"/>
      <c r="C63" s="139" t="s">
        <v>293</v>
      </c>
      <c r="D63" s="14"/>
      <c r="E63" s="14"/>
      <c r="F63" s="14"/>
      <c r="G63" s="14"/>
      <c r="H63" s="36"/>
      <c r="I63" s="36"/>
      <c r="J63" s="36"/>
      <c r="K63" s="12"/>
      <c r="L63" s="14"/>
      <c r="M63" s="14"/>
      <c r="N63" s="79"/>
      <c r="O63" s="79"/>
    </row>
    <row r="64" spans="1:15" ht="12.75">
      <c r="A64" s="79"/>
      <c r="B64" s="9"/>
      <c r="C64" s="9"/>
      <c r="D64" s="14"/>
      <c r="E64" s="14"/>
      <c r="F64" s="14"/>
      <c r="G64" s="14"/>
      <c r="H64" s="36"/>
      <c r="I64" s="36"/>
      <c r="J64" s="36"/>
      <c r="K64" s="12"/>
      <c r="L64" s="14"/>
      <c r="M64" s="14"/>
      <c r="N64" s="79"/>
      <c r="O64" s="79"/>
    </row>
    <row r="65" spans="1:15" ht="12.75">
      <c r="A65" s="9" t="s">
        <v>629</v>
      </c>
      <c r="B65" s="80" t="s">
        <v>232</v>
      </c>
      <c r="C65" s="9" t="s">
        <v>292</v>
      </c>
      <c r="D65" s="14"/>
      <c r="E65" s="56"/>
      <c r="F65" s="14" t="s">
        <v>51</v>
      </c>
      <c r="G65" s="14" t="s">
        <v>49</v>
      </c>
      <c r="H65" s="35">
        <v>163404</v>
      </c>
      <c r="I65" s="36">
        <f>SUM(H65*80%)</f>
        <v>130723.20000000001</v>
      </c>
      <c r="J65" s="36">
        <f>SUM(H65*20%)</f>
        <v>32680.800000000003</v>
      </c>
      <c r="K65" s="12"/>
      <c r="L65" s="14" t="s">
        <v>214</v>
      </c>
      <c r="M65" s="14">
        <v>1</v>
      </c>
      <c r="N65" s="79"/>
      <c r="O65" s="79"/>
    </row>
    <row r="66" spans="1:15" ht="12.75">
      <c r="A66" s="9"/>
      <c r="B66" s="9" t="s">
        <v>18</v>
      </c>
      <c r="C66" s="139" t="s">
        <v>294</v>
      </c>
      <c r="D66" s="9"/>
      <c r="E66" s="9"/>
      <c r="F66" s="12"/>
      <c r="G66" s="12"/>
      <c r="H66" s="36"/>
      <c r="I66" s="36"/>
      <c r="J66" s="36"/>
      <c r="K66" s="9"/>
      <c r="L66" s="14"/>
      <c r="M66" s="14"/>
      <c r="N66" s="79"/>
      <c r="O66" s="79"/>
    </row>
    <row r="67" spans="1:15" ht="12.75">
      <c r="A67" s="79"/>
      <c r="B67" s="105"/>
      <c r="C67" s="105"/>
      <c r="D67" s="43"/>
      <c r="E67" s="43"/>
      <c r="F67" s="43"/>
      <c r="G67" s="43"/>
      <c r="H67" s="107"/>
      <c r="I67" s="107"/>
      <c r="J67" s="107"/>
      <c r="K67" s="82"/>
      <c r="L67" s="43"/>
      <c r="M67" s="43"/>
      <c r="N67" s="79"/>
      <c r="O67" s="79"/>
    </row>
    <row r="68" spans="1:15" ht="12.75">
      <c r="A68" s="9" t="s">
        <v>630</v>
      </c>
      <c r="B68" s="140" t="s">
        <v>232</v>
      </c>
      <c r="C68" s="9" t="s">
        <v>295</v>
      </c>
      <c r="D68" s="14"/>
      <c r="E68" s="14"/>
      <c r="F68" s="14" t="s">
        <v>51</v>
      </c>
      <c r="G68" s="14" t="s">
        <v>49</v>
      </c>
      <c r="H68" s="35">
        <v>72125</v>
      </c>
      <c r="I68" s="36">
        <f>SUM(H68*90%)</f>
        <v>64912.5</v>
      </c>
      <c r="J68" s="36">
        <f>SUM(H68*10%)</f>
        <v>7212.5</v>
      </c>
      <c r="K68" s="12"/>
      <c r="L68" s="14" t="s">
        <v>214</v>
      </c>
      <c r="M68" s="14">
        <v>1</v>
      </c>
      <c r="N68" s="79"/>
      <c r="O68" s="79"/>
    </row>
    <row r="69" spans="1:15" ht="12.75">
      <c r="A69" s="9"/>
      <c r="B69" s="18"/>
      <c r="C69" s="106" t="s">
        <v>296</v>
      </c>
      <c r="D69" s="14"/>
      <c r="E69" s="14"/>
      <c r="F69" s="14"/>
      <c r="G69" s="14"/>
      <c r="H69" s="141"/>
      <c r="I69" s="141"/>
      <c r="J69" s="141"/>
      <c r="K69" s="12"/>
      <c r="L69" s="14"/>
      <c r="M69" s="14"/>
      <c r="N69" s="79"/>
      <c r="O69" s="79"/>
    </row>
    <row r="70" spans="1:15" ht="12.75">
      <c r="A70" s="79"/>
      <c r="B70" s="9"/>
      <c r="C70" s="9"/>
      <c r="D70" s="14"/>
      <c r="E70" s="14"/>
      <c r="F70" s="14"/>
      <c r="G70" s="14"/>
      <c r="H70" s="36"/>
      <c r="I70" s="36"/>
      <c r="J70" s="36"/>
      <c r="K70" s="12"/>
      <c r="L70" s="14"/>
      <c r="M70" s="14"/>
      <c r="N70" s="79"/>
      <c r="O70" s="79"/>
    </row>
    <row r="71" spans="1:15" ht="12.75">
      <c r="A71" s="9" t="s">
        <v>631</v>
      </c>
      <c r="B71" s="80" t="s">
        <v>232</v>
      </c>
      <c r="C71" s="9" t="s">
        <v>295</v>
      </c>
      <c r="D71" s="14"/>
      <c r="E71" s="56"/>
      <c r="F71" s="14" t="s">
        <v>51</v>
      </c>
      <c r="G71" s="14" t="s">
        <v>49</v>
      </c>
      <c r="H71" s="35">
        <v>156395</v>
      </c>
      <c r="I71" s="36">
        <f>SUM(H71*90%)</f>
        <v>140755.5</v>
      </c>
      <c r="J71" s="36">
        <f>SUM(H71*10%)</f>
        <v>15639.5</v>
      </c>
      <c r="K71" s="14"/>
      <c r="L71" s="14" t="s">
        <v>214</v>
      </c>
      <c r="M71" s="14">
        <v>1</v>
      </c>
      <c r="N71" s="105"/>
      <c r="O71" s="105"/>
    </row>
    <row r="72" spans="1:15" ht="12.75">
      <c r="A72" s="9"/>
      <c r="B72" s="9"/>
      <c r="C72" s="106" t="s">
        <v>297</v>
      </c>
      <c r="D72" s="14"/>
      <c r="E72" s="14"/>
      <c r="F72" s="14"/>
      <c r="G72" s="14"/>
      <c r="H72" s="36"/>
      <c r="I72" s="36"/>
      <c r="J72" s="36"/>
      <c r="K72" s="12"/>
      <c r="L72" s="14"/>
      <c r="M72" s="14"/>
      <c r="N72" s="105"/>
      <c r="O72" s="105"/>
    </row>
    <row r="73" spans="1:15" ht="12.75">
      <c r="A73" s="9"/>
      <c r="B73" s="9"/>
      <c r="C73" s="139"/>
      <c r="D73" s="9"/>
      <c r="E73" s="9"/>
      <c r="F73" s="12"/>
      <c r="G73" s="12"/>
      <c r="H73" s="36"/>
      <c r="I73" s="36"/>
      <c r="J73" s="36"/>
      <c r="K73" s="9"/>
      <c r="L73" s="9"/>
      <c r="M73" s="9"/>
      <c r="N73" s="105"/>
      <c r="O73" s="105"/>
    </row>
    <row r="74" spans="1:15" ht="12.75">
      <c r="A74" s="9" t="s">
        <v>632</v>
      </c>
      <c r="B74" s="9" t="s">
        <v>232</v>
      </c>
      <c r="C74" s="9" t="s">
        <v>60</v>
      </c>
      <c r="D74" s="14"/>
      <c r="E74" s="56"/>
      <c r="F74" s="14" t="s">
        <v>51</v>
      </c>
      <c r="G74" s="14" t="s">
        <v>49</v>
      </c>
      <c r="H74" s="35">
        <v>80000</v>
      </c>
      <c r="I74" s="36">
        <f>SUM(H74*90%)</f>
        <v>72000</v>
      </c>
      <c r="J74" s="36">
        <f>SUM(H74*10%)</f>
        <v>8000</v>
      </c>
      <c r="K74" s="9"/>
      <c r="L74" s="14" t="s">
        <v>214</v>
      </c>
      <c r="M74" s="14">
        <v>1</v>
      </c>
      <c r="N74" s="105"/>
      <c r="O74" s="105"/>
    </row>
    <row r="75" spans="1:15" ht="12.75">
      <c r="A75" s="9"/>
      <c r="B75" s="80"/>
      <c r="C75" s="106" t="s">
        <v>298</v>
      </c>
      <c r="D75" s="14"/>
      <c r="E75" s="14"/>
      <c r="F75" s="14"/>
      <c r="G75" s="14"/>
      <c r="H75" s="45"/>
      <c r="I75" s="39"/>
      <c r="J75" s="39"/>
      <c r="K75" s="46"/>
      <c r="L75" s="14"/>
      <c r="M75" s="14"/>
      <c r="N75" s="105"/>
      <c r="O75" s="105"/>
    </row>
    <row r="76" spans="1:15" ht="12.75">
      <c r="A76" s="79"/>
      <c r="B76" s="79"/>
      <c r="C76" s="79"/>
      <c r="D76" s="43"/>
      <c r="E76" s="43"/>
      <c r="F76" s="43"/>
      <c r="G76" s="43"/>
      <c r="H76" s="90"/>
      <c r="I76" s="90"/>
      <c r="J76" s="90"/>
      <c r="K76" s="110"/>
      <c r="L76" s="14"/>
      <c r="M76" s="27"/>
      <c r="N76" s="105"/>
      <c r="O76" s="105"/>
    </row>
    <row r="77" spans="1:15" ht="12.75">
      <c r="A77" s="9" t="s">
        <v>633</v>
      </c>
      <c r="B77" s="80" t="s">
        <v>232</v>
      </c>
      <c r="C77" s="79" t="s">
        <v>299</v>
      </c>
      <c r="D77" s="43"/>
      <c r="E77" s="43"/>
      <c r="F77" s="14" t="s">
        <v>51</v>
      </c>
      <c r="G77" s="14" t="s">
        <v>49</v>
      </c>
      <c r="H77" s="35">
        <v>180085</v>
      </c>
      <c r="I77" s="36">
        <f>SUM(H77*80%)</f>
        <v>144068</v>
      </c>
      <c r="J77" s="36">
        <f>SUM(H77*20%)</f>
        <v>36017</v>
      </c>
      <c r="K77" s="43"/>
      <c r="L77" s="14" t="s">
        <v>214</v>
      </c>
      <c r="M77" s="14">
        <v>1</v>
      </c>
      <c r="N77" s="105"/>
      <c r="O77" s="105"/>
    </row>
    <row r="78" spans="1:15" ht="12.75">
      <c r="A78" s="79"/>
      <c r="B78" s="18"/>
      <c r="C78" s="106" t="s">
        <v>300</v>
      </c>
      <c r="D78" s="43"/>
      <c r="E78" s="43"/>
      <c r="F78" s="14"/>
      <c r="G78" s="14"/>
      <c r="H78" s="141"/>
      <c r="I78" s="141"/>
      <c r="J78" s="141"/>
      <c r="K78" s="43"/>
      <c r="L78" s="14"/>
      <c r="M78" s="14"/>
      <c r="N78" s="105"/>
      <c r="O78" s="105"/>
    </row>
    <row r="79" spans="1:15" ht="12.75">
      <c r="A79" s="79"/>
      <c r="B79" s="9"/>
      <c r="C79" s="79"/>
      <c r="D79" s="43"/>
      <c r="E79" s="43"/>
      <c r="F79" s="14"/>
      <c r="G79" s="14"/>
      <c r="H79" s="39"/>
      <c r="I79" s="39"/>
      <c r="J79" s="27"/>
      <c r="K79" s="43"/>
      <c r="L79" s="43"/>
      <c r="M79" s="43"/>
      <c r="N79" s="105"/>
      <c r="O79" s="105"/>
    </row>
    <row r="80" spans="1:15" ht="12.75">
      <c r="A80" s="9" t="s">
        <v>634</v>
      </c>
      <c r="B80" s="80" t="s">
        <v>232</v>
      </c>
      <c r="C80" s="79" t="s">
        <v>301</v>
      </c>
      <c r="D80" s="43"/>
      <c r="E80" s="109"/>
      <c r="F80" s="14" t="s">
        <v>51</v>
      </c>
      <c r="G80" s="14" t="s">
        <v>49</v>
      </c>
      <c r="H80" s="35">
        <v>93041</v>
      </c>
      <c r="I80" s="36">
        <f>SUM(H80*90%)</f>
        <v>83736.90000000001</v>
      </c>
      <c r="J80" s="36">
        <f>SUM(H80*10%)</f>
        <v>9304.1</v>
      </c>
      <c r="K80" s="43"/>
      <c r="L80" s="14" t="s">
        <v>214</v>
      </c>
      <c r="M80" s="14">
        <v>1</v>
      </c>
      <c r="N80" s="105"/>
      <c r="O80" s="105"/>
    </row>
    <row r="81" spans="1:15" ht="12.75">
      <c r="A81" s="79"/>
      <c r="B81" s="9"/>
      <c r="C81" s="106" t="s">
        <v>302</v>
      </c>
      <c r="D81" s="43"/>
      <c r="E81" s="43"/>
      <c r="F81" s="14"/>
      <c r="G81" s="14"/>
      <c r="H81" s="36"/>
      <c r="I81" s="36"/>
      <c r="J81" s="36"/>
      <c r="K81" s="43"/>
      <c r="L81" s="14"/>
      <c r="M81" s="14"/>
      <c r="N81" s="105"/>
      <c r="O81" s="105"/>
    </row>
    <row r="82" spans="1:15" ht="12.75">
      <c r="A82" s="81"/>
      <c r="B82" s="81"/>
      <c r="C82" s="81"/>
      <c r="D82" s="81"/>
      <c r="E82" s="81"/>
      <c r="F82" s="83"/>
      <c r="G82" s="83"/>
      <c r="H82" s="111"/>
      <c r="I82" s="111"/>
      <c r="J82" s="111"/>
      <c r="K82" s="81"/>
      <c r="L82" s="84"/>
      <c r="M82" s="84"/>
      <c r="N82" s="112"/>
      <c r="O82" s="112"/>
    </row>
    <row r="83" spans="1:11" ht="12.75">
      <c r="A83" s="1"/>
      <c r="B83" s="1"/>
      <c r="C83" s="2"/>
      <c r="D83" s="2"/>
      <c r="E83" s="2"/>
      <c r="F83" s="15"/>
      <c r="G83" s="2" t="s">
        <v>19</v>
      </c>
      <c r="H83" s="41">
        <f>SUM(H58:H82)</f>
        <v>914126.01</v>
      </c>
      <c r="I83" s="41">
        <f>SUM(I58:I82)</f>
        <v>775356.708</v>
      </c>
      <c r="J83" s="41">
        <f>SUM(J58:J82)</f>
        <v>138769.302</v>
      </c>
      <c r="K83" s="24"/>
    </row>
    <row r="84" spans="1:11" ht="12.75">
      <c r="A84" s="1"/>
      <c r="B84" s="1"/>
      <c r="C84" s="2"/>
      <c r="D84" s="2"/>
      <c r="E84" s="2"/>
      <c r="F84" s="16"/>
      <c r="G84" s="2" t="s">
        <v>20</v>
      </c>
      <c r="H84" s="42"/>
      <c r="I84" s="42"/>
      <c r="J84" s="42"/>
      <c r="K84" s="24"/>
    </row>
    <row r="85" spans="1:11" ht="12.75">
      <c r="A85" s="1"/>
      <c r="B85" s="1"/>
      <c r="C85" s="2"/>
      <c r="D85" s="2"/>
      <c r="E85" s="2"/>
      <c r="F85" s="17"/>
      <c r="G85" s="2" t="s">
        <v>21</v>
      </c>
      <c r="H85" s="41"/>
      <c r="I85" s="41"/>
      <c r="J85" s="41"/>
      <c r="K85" s="24"/>
    </row>
    <row r="86" spans="1:8" ht="12.75">
      <c r="A86" s="1"/>
      <c r="C86" s="1"/>
      <c r="D86" s="1"/>
      <c r="E86" s="1"/>
      <c r="F86" s="4"/>
      <c r="G86" s="1"/>
      <c r="H86" s="37"/>
    </row>
    <row r="87" spans="1:8" ht="12.75">
      <c r="A87" s="1"/>
      <c r="C87" s="1"/>
      <c r="D87" s="1"/>
      <c r="E87" s="1"/>
      <c r="F87" s="4"/>
      <c r="G87" s="1"/>
      <c r="H87" s="37"/>
    </row>
    <row r="88" spans="1:8" ht="12.75">
      <c r="A88" s="1"/>
      <c r="C88" s="1"/>
      <c r="D88" s="1"/>
      <c r="E88" s="1"/>
      <c r="F88" s="4"/>
      <c r="G88" s="1"/>
      <c r="H88" s="37"/>
    </row>
    <row r="89" spans="1:11" ht="12.75">
      <c r="A89" s="1"/>
      <c r="B89" s="11" t="s">
        <v>55</v>
      </c>
      <c r="C89" s="1"/>
      <c r="D89" s="1"/>
      <c r="E89" s="1"/>
      <c r="F89" s="1"/>
      <c r="G89" s="1"/>
      <c r="H89" s="37"/>
      <c r="I89" s="189" t="s">
        <v>56</v>
      </c>
      <c r="J89" s="189"/>
      <c r="K89" s="189"/>
    </row>
    <row r="90" spans="1:11" ht="12.75">
      <c r="A90" s="1"/>
      <c r="B90" s="11" t="s">
        <v>22</v>
      </c>
      <c r="C90" s="1"/>
      <c r="D90" s="1"/>
      <c r="E90" s="1"/>
      <c r="F90" s="1"/>
      <c r="G90" s="1"/>
      <c r="H90" s="37"/>
      <c r="I90" s="189" t="s">
        <v>23</v>
      </c>
      <c r="J90" s="189"/>
      <c r="K90" s="189"/>
    </row>
    <row r="91" ht="12.75">
      <c r="O91" s="4" t="s">
        <v>59</v>
      </c>
    </row>
    <row r="92" spans="1:15" ht="12.75">
      <c r="A92" s="189" t="s">
        <v>43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3" spans="1:15" ht="12.75">
      <c r="A93" s="189" t="s">
        <v>41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</row>
    <row r="94" spans="1:15" ht="12.75">
      <c r="A94" s="189" t="s">
        <v>211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 t="s">
        <v>95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 t="s">
        <v>42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1" ht="12.75">
      <c r="A97" s="4" t="s">
        <v>0</v>
      </c>
      <c r="B97" s="1" t="s">
        <v>24</v>
      </c>
      <c r="C97" s="1"/>
      <c r="D97" s="1"/>
      <c r="E97" s="1"/>
      <c r="F97" s="1"/>
      <c r="G97" s="1"/>
      <c r="H97" s="37"/>
      <c r="I97" s="37"/>
      <c r="J97" s="37"/>
      <c r="K97" s="1"/>
    </row>
    <row r="98" spans="1:11" ht="12.75">
      <c r="A98" s="4" t="s">
        <v>1</v>
      </c>
      <c r="B98" s="1" t="s">
        <v>25</v>
      </c>
      <c r="C98" s="1"/>
      <c r="D98" s="1"/>
      <c r="E98" s="1"/>
      <c r="F98" s="1"/>
      <c r="G98" s="1"/>
      <c r="H98" s="37"/>
      <c r="I98" s="37"/>
      <c r="J98" s="38" t="s">
        <v>18</v>
      </c>
      <c r="K98" s="1"/>
    </row>
    <row r="99" spans="1:13" ht="12.75">
      <c r="A99" s="4" t="s">
        <v>2</v>
      </c>
      <c r="B99" s="1" t="s">
        <v>26</v>
      </c>
      <c r="C99" s="2" t="s">
        <v>3</v>
      </c>
      <c r="D99" s="1" t="s">
        <v>27</v>
      </c>
      <c r="E99" s="2"/>
      <c r="F99" s="1"/>
      <c r="G99" s="4"/>
      <c r="H99" s="38" t="s">
        <v>4</v>
      </c>
      <c r="I99" s="37" t="s">
        <v>233</v>
      </c>
      <c r="J99" s="99"/>
      <c r="K99" s="4" t="s">
        <v>5</v>
      </c>
      <c r="M99" s="1" t="s">
        <v>234</v>
      </c>
    </row>
    <row r="100" spans="1:15" ht="12.75">
      <c r="A100" s="5"/>
      <c r="B100" s="5" t="s">
        <v>7</v>
      </c>
      <c r="C100" s="5"/>
      <c r="D100" s="190" t="s">
        <v>29</v>
      </c>
      <c r="E100" s="191"/>
      <c r="F100" s="5" t="s">
        <v>30</v>
      </c>
      <c r="G100" s="5" t="s">
        <v>31</v>
      </c>
      <c r="H100" s="190" t="s">
        <v>44</v>
      </c>
      <c r="I100" s="192"/>
      <c r="J100" s="192"/>
      <c r="K100" s="191"/>
      <c r="L100" s="190" t="s">
        <v>39</v>
      </c>
      <c r="M100" s="191"/>
      <c r="N100" s="192" t="s">
        <v>16</v>
      </c>
      <c r="O100" s="191"/>
    </row>
    <row r="101" spans="1:15" ht="12.75">
      <c r="A101" s="6" t="s">
        <v>6</v>
      </c>
      <c r="B101" s="6" t="s">
        <v>8</v>
      </c>
      <c r="C101" s="6" t="s">
        <v>10</v>
      </c>
      <c r="D101" s="182">
        <v>37986</v>
      </c>
      <c r="E101" s="183"/>
      <c r="F101" s="6" t="s">
        <v>32</v>
      </c>
      <c r="G101" s="6" t="s">
        <v>33</v>
      </c>
      <c r="H101" s="184" t="s">
        <v>11</v>
      </c>
      <c r="I101" s="185"/>
      <c r="J101" s="185"/>
      <c r="K101" s="186"/>
      <c r="L101" s="184" t="s">
        <v>40</v>
      </c>
      <c r="M101" s="186"/>
      <c r="N101" s="187">
        <v>38352</v>
      </c>
      <c r="O101" s="188"/>
    </row>
    <row r="102" spans="1:15" ht="12.75">
      <c r="A102" s="7"/>
      <c r="B102" s="7" t="s">
        <v>9</v>
      </c>
      <c r="C102" s="7"/>
      <c r="D102" s="8" t="s">
        <v>17</v>
      </c>
      <c r="E102" s="8" t="s">
        <v>34</v>
      </c>
      <c r="F102" s="7" t="s">
        <v>35</v>
      </c>
      <c r="G102" s="7" t="s">
        <v>36</v>
      </c>
      <c r="H102" s="100" t="s">
        <v>12</v>
      </c>
      <c r="I102" s="100" t="s">
        <v>13</v>
      </c>
      <c r="J102" s="100" t="s">
        <v>37</v>
      </c>
      <c r="K102" s="7" t="s">
        <v>14</v>
      </c>
      <c r="L102" s="8" t="s">
        <v>15</v>
      </c>
      <c r="M102" s="8" t="s">
        <v>38</v>
      </c>
      <c r="N102" s="8" t="s">
        <v>17</v>
      </c>
      <c r="O102" s="8" t="s">
        <v>28</v>
      </c>
    </row>
    <row r="103" spans="1:15" ht="12.75">
      <c r="A103" s="9" t="s">
        <v>635</v>
      </c>
      <c r="B103" s="142" t="s">
        <v>232</v>
      </c>
      <c r="C103" s="79" t="s">
        <v>120</v>
      </c>
      <c r="D103" s="43"/>
      <c r="E103" s="43"/>
      <c r="F103" s="43" t="s">
        <v>51</v>
      </c>
      <c r="G103" s="43" t="s">
        <v>49</v>
      </c>
      <c r="H103" s="108">
        <v>71808.36</v>
      </c>
      <c r="I103" s="90">
        <f>SUM(H103*80%)</f>
        <v>57446.688</v>
      </c>
      <c r="J103" s="90">
        <f>SUM(H103*20%)</f>
        <v>14361.672</v>
      </c>
      <c r="K103" s="82"/>
      <c r="L103" s="14" t="s">
        <v>214</v>
      </c>
      <c r="M103" s="14">
        <v>1</v>
      </c>
      <c r="N103" s="79"/>
      <c r="O103" s="79"/>
    </row>
    <row r="104" spans="1:15" ht="12.75">
      <c r="A104" s="9"/>
      <c r="B104" s="119"/>
      <c r="C104" s="106" t="s">
        <v>303</v>
      </c>
      <c r="D104" s="43"/>
      <c r="E104" s="43"/>
      <c r="F104" s="43"/>
      <c r="G104" s="43"/>
      <c r="H104" s="107"/>
      <c r="I104" s="107"/>
      <c r="J104" s="107"/>
      <c r="K104" s="82"/>
      <c r="L104" s="14"/>
      <c r="M104" s="14"/>
      <c r="N104" s="79"/>
      <c r="O104" s="79"/>
    </row>
    <row r="105" spans="1:15" ht="12.75">
      <c r="A105" s="79"/>
      <c r="B105" s="9"/>
      <c r="C105" s="9"/>
      <c r="D105" s="9"/>
      <c r="E105" s="9"/>
      <c r="F105" s="12"/>
      <c r="G105" s="12"/>
      <c r="H105" s="36"/>
      <c r="I105" s="36"/>
      <c r="J105" s="36"/>
      <c r="K105" s="9"/>
      <c r="L105" s="9"/>
      <c r="M105" s="9"/>
      <c r="N105" s="79"/>
      <c r="O105" s="79"/>
    </row>
    <row r="106" spans="1:15" ht="12.75">
      <c r="A106" s="9" t="s">
        <v>636</v>
      </c>
      <c r="B106" s="142" t="s">
        <v>232</v>
      </c>
      <c r="C106" s="79" t="s">
        <v>121</v>
      </c>
      <c r="D106" s="43"/>
      <c r="E106" s="43"/>
      <c r="F106" s="43" t="s">
        <v>51</v>
      </c>
      <c r="G106" s="43" t="s">
        <v>49</v>
      </c>
      <c r="H106" s="108">
        <v>498578</v>
      </c>
      <c r="I106" s="90">
        <f>SUM(H106*90%)</f>
        <v>448720.2</v>
      </c>
      <c r="J106" s="90">
        <f>SUM(H106*10%)</f>
        <v>49857.8</v>
      </c>
      <c r="K106" s="82"/>
      <c r="L106" s="14" t="s">
        <v>214</v>
      </c>
      <c r="M106" s="14">
        <v>1</v>
      </c>
      <c r="N106" s="79"/>
      <c r="O106" s="79"/>
    </row>
    <row r="107" spans="1:15" ht="12.75">
      <c r="A107" s="9"/>
      <c r="B107" s="142"/>
      <c r="C107" s="106" t="s">
        <v>304</v>
      </c>
      <c r="D107" s="79"/>
      <c r="E107" s="79"/>
      <c r="F107" s="82"/>
      <c r="G107" s="82"/>
      <c r="H107" s="108"/>
      <c r="I107" s="90"/>
      <c r="J107" s="90"/>
      <c r="K107" s="79"/>
      <c r="L107" s="14"/>
      <c r="M107" s="14"/>
      <c r="N107" s="79"/>
      <c r="O107" s="79"/>
    </row>
    <row r="108" spans="1:15" ht="12.75">
      <c r="A108" s="79"/>
      <c r="B108" s="119"/>
      <c r="C108" s="79"/>
      <c r="D108" s="43"/>
      <c r="E108" s="43"/>
      <c r="F108" s="43"/>
      <c r="G108" s="43"/>
      <c r="H108" s="107"/>
      <c r="I108" s="107"/>
      <c r="J108" s="107"/>
      <c r="K108" s="82"/>
      <c r="L108" s="43"/>
      <c r="M108" s="43"/>
      <c r="N108" s="79"/>
      <c r="O108" s="79"/>
    </row>
    <row r="109" spans="1:15" ht="12.75">
      <c r="A109" s="9" t="s">
        <v>637</v>
      </c>
      <c r="B109" s="142" t="s">
        <v>232</v>
      </c>
      <c r="C109" s="79" t="s">
        <v>100</v>
      </c>
      <c r="D109" s="43"/>
      <c r="E109" s="43"/>
      <c r="F109" s="43" t="s">
        <v>51</v>
      </c>
      <c r="G109" s="43" t="s">
        <v>49</v>
      </c>
      <c r="H109" s="108">
        <v>91182.83</v>
      </c>
      <c r="I109" s="90">
        <f>SUM(H109*90%)</f>
        <v>82064.547</v>
      </c>
      <c r="J109" s="90">
        <f>SUM(H109*10%)</f>
        <v>9118.283000000001</v>
      </c>
      <c r="K109" s="43"/>
      <c r="L109" s="14" t="s">
        <v>214</v>
      </c>
      <c r="M109" s="14">
        <v>1</v>
      </c>
      <c r="N109" s="79"/>
      <c r="O109" s="79"/>
    </row>
    <row r="110" spans="1:15" ht="12.75">
      <c r="A110" s="9"/>
      <c r="B110" s="119"/>
      <c r="C110" s="106" t="s">
        <v>305</v>
      </c>
      <c r="D110" s="43"/>
      <c r="E110" s="43"/>
      <c r="F110" s="43"/>
      <c r="G110" s="43"/>
      <c r="H110" s="107"/>
      <c r="I110" s="107"/>
      <c r="J110" s="107"/>
      <c r="K110" s="43"/>
      <c r="L110" s="14"/>
      <c r="M110" s="14"/>
      <c r="N110" s="79"/>
      <c r="O110" s="79"/>
    </row>
    <row r="111" spans="1:15" ht="12.75">
      <c r="A111" s="79"/>
      <c r="B111" s="119"/>
      <c r="C111" s="79"/>
      <c r="D111" s="43"/>
      <c r="E111" s="43"/>
      <c r="F111" s="43"/>
      <c r="G111" s="43"/>
      <c r="H111" s="107"/>
      <c r="I111" s="107"/>
      <c r="J111" s="107"/>
      <c r="K111" s="43"/>
      <c r="L111" s="43"/>
      <c r="M111" s="43"/>
      <c r="N111" s="79"/>
      <c r="O111" s="79"/>
    </row>
    <row r="112" spans="1:15" ht="12.75">
      <c r="A112" s="9" t="s">
        <v>638</v>
      </c>
      <c r="B112" s="142" t="s">
        <v>232</v>
      </c>
      <c r="C112" s="79" t="s">
        <v>100</v>
      </c>
      <c r="D112" s="43"/>
      <c r="E112" s="43"/>
      <c r="F112" s="43" t="s">
        <v>51</v>
      </c>
      <c r="G112" s="43" t="s">
        <v>49</v>
      </c>
      <c r="H112" s="108">
        <v>46705.83</v>
      </c>
      <c r="I112" s="90">
        <f>SUM(H112*90%)</f>
        <v>42035.247</v>
      </c>
      <c r="J112" s="90">
        <f>SUM(H112*10%)</f>
        <v>4670.5830000000005</v>
      </c>
      <c r="K112" s="82"/>
      <c r="L112" s="14" t="s">
        <v>214</v>
      </c>
      <c r="M112" s="14">
        <v>1</v>
      </c>
      <c r="N112" s="79"/>
      <c r="O112" s="79"/>
    </row>
    <row r="113" spans="1:15" ht="12.75">
      <c r="A113" s="9"/>
      <c r="B113" s="119"/>
      <c r="C113" s="106" t="s">
        <v>306</v>
      </c>
      <c r="D113" s="43"/>
      <c r="E113" s="43"/>
      <c r="F113" s="43"/>
      <c r="G113" s="43"/>
      <c r="H113" s="107"/>
      <c r="I113" s="107"/>
      <c r="J113" s="107"/>
      <c r="K113" s="82"/>
      <c r="L113" s="14"/>
      <c r="M113" s="14"/>
      <c r="N113" s="79"/>
      <c r="O113" s="79"/>
    </row>
    <row r="114" spans="1:15" ht="12.75">
      <c r="A114" s="79"/>
      <c r="B114" s="119"/>
      <c r="C114" s="79"/>
      <c r="D114" s="43"/>
      <c r="E114" s="43"/>
      <c r="F114" s="43"/>
      <c r="G114" s="43"/>
      <c r="H114" s="107"/>
      <c r="I114" s="107"/>
      <c r="J114" s="107"/>
      <c r="K114" s="82"/>
      <c r="L114" s="43"/>
      <c r="M114" s="43"/>
      <c r="N114" s="79"/>
      <c r="O114" s="79"/>
    </row>
    <row r="115" spans="1:15" ht="12.75">
      <c r="A115" s="9" t="s">
        <v>639</v>
      </c>
      <c r="B115" s="142" t="s">
        <v>232</v>
      </c>
      <c r="C115" s="79" t="s">
        <v>100</v>
      </c>
      <c r="D115" s="43"/>
      <c r="E115" s="43"/>
      <c r="F115" s="43" t="s">
        <v>51</v>
      </c>
      <c r="G115" s="43" t="s">
        <v>49</v>
      </c>
      <c r="H115" s="108">
        <v>45148.8</v>
      </c>
      <c r="I115" s="90">
        <f>SUM(H115*90%)</f>
        <v>40633.920000000006</v>
      </c>
      <c r="J115" s="90">
        <f>SUM(H115*10%)</f>
        <v>4514.88</v>
      </c>
      <c r="K115" s="82"/>
      <c r="L115" s="14" t="s">
        <v>214</v>
      </c>
      <c r="M115" s="14">
        <v>1</v>
      </c>
      <c r="N115" s="105"/>
      <c r="O115" s="105"/>
    </row>
    <row r="116" spans="1:15" ht="12.75">
      <c r="A116" s="9"/>
      <c r="B116" s="119"/>
      <c r="C116" s="106" t="s">
        <v>307</v>
      </c>
      <c r="D116" s="43"/>
      <c r="E116" s="43"/>
      <c r="F116" s="43"/>
      <c r="G116" s="43"/>
      <c r="H116" s="107"/>
      <c r="I116" s="107"/>
      <c r="J116" s="107"/>
      <c r="K116" s="82"/>
      <c r="L116" s="14"/>
      <c r="M116" s="14"/>
      <c r="N116" s="105"/>
      <c r="O116" s="105"/>
    </row>
    <row r="117" spans="1:15" ht="12.75">
      <c r="A117" s="9"/>
      <c r="B117" s="119"/>
      <c r="C117" s="79"/>
      <c r="D117" s="43"/>
      <c r="E117" s="43"/>
      <c r="F117" s="43"/>
      <c r="G117" s="43"/>
      <c r="H117" s="107"/>
      <c r="I117" s="107"/>
      <c r="J117" s="107"/>
      <c r="K117" s="82"/>
      <c r="L117" s="43"/>
      <c r="M117" s="43"/>
      <c r="N117" s="105"/>
      <c r="O117" s="105"/>
    </row>
    <row r="118" spans="1:15" ht="12.75">
      <c r="A118" s="9" t="s">
        <v>640</v>
      </c>
      <c r="B118" s="142" t="s">
        <v>232</v>
      </c>
      <c r="C118" s="79" t="s">
        <v>100</v>
      </c>
      <c r="D118" s="43"/>
      <c r="E118" s="43"/>
      <c r="F118" s="43" t="s">
        <v>51</v>
      </c>
      <c r="G118" s="43" t="s">
        <v>49</v>
      </c>
      <c r="H118" s="108">
        <v>49638.78</v>
      </c>
      <c r="I118" s="90">
        <f>SUM(H118*90%)</f>
        <v>44674.902</v>
      </c>
      <c r="J118" s="90">
        <f>SUM(H118*10%)</f>
        <v>4963.878000000001</v>
      </c>
      <c r="K118" s="82"/>
      <c r="L118" s="14" t="s">
        <v>214</v>
      </c>
      <c r="M118" s="14">
        <v>1</v>
      </c>
      <c r="N118" s="105"/>
      <c r="O118" s="105"/>
    </row>
    <row r="119" spans="1:15" ht="12.75">
      <c r="A119" s="9"/>
      <c r="B119" s="142"/>
      <c r="C119" s="106" t="s">
        <v>308</v>
      </c>
      <c r="D119" s="79"/>
      <c r="E119" s="79"/>
      <c r="F119" s="82"/>
      <c r="G119" s="82"/>
      <c r="H119" s="108"/>
      <c r="I119" s="90"/>
      <c r="J119" s="90"/>
      <c r="K119" s="79"/>
      <c r="L119" s="14"/>
      <c r="M119" s="14"/>
      <c r="N119" s="105"/>
      <c r="O119" s="105"/>
    </row>
    <row r="120" spans="1:15" ht="12.75">
      <c r="A120" s="79"/>
      <c r="B120" s="79"/>
      <c r="C120" s="79"/>
      <c r="D120" s="43"/>
      <c r="E120" s="43"/>
      <c r="F120" s="43"/>
      <c r="G120" s="43"/>
      <c r="H120" s="90"/>
      <c r="I120" s="90"/>
      <c r="J120" s="90"/>
      <c r="K120" s="110"/>
      <c r="L120" s="14"/>
      <c r="M120" s="27"/>
      <c r="N120" s="105"/>
      <c r="O120" s="105"/>
    </row>
    <row r="121" spans="1:15" ht="12.75">
      <c r="A121" s="9" t="s">
        <v>641</v>
      </c>
      <c r="B121" s="79" t="s">
        <v>232</v>
      </c>
      <c r="C121" s="79" t="s">
        <v>309</v>
      </c>
      <c r="D121" s="43"/>
      <c r="E121" s="43"/>
      <c r="F121" s="43" t="s">
        <v>51</v>
      </c>
      <c r="G121" s="43" t="s">
        <v>49</v>
      </c>
      <c r="H121" s="108">
        <v>350000</v>
      </c>
      <c r="I121" s="90">
        <f>SUM(H121*80%)</f>
        <v>280000</v>
      </c>
      <c r="J121" s="90">
        <f>SUM(H121*20%)</f>
        <v>70000</v>
      </c>
      <c r="K121" s="82"/>
      <c r="L121" s="14" t="s">
        <v>214</v>
      </c>
      <c r="M121" s="43">
        <v>1</v>
      </c>
      <c r="N121" s="105"/>
      <c r="O121" s="105"/>
    </row>
    <row r="122" spans="1:15" ht="12.75">
      <c r="A122" s="79"/>
      <c r="B122" s="18"/>
      <c r="C122" s="106" t="s">
        <v>312</v>
      </c>
      <c r="D122" s="43"/>
      <c r="E122" s="43"/>
      <c r="F122" s="14"/>
      <c r="G122" s="14"/>
      <c r="H122" s="141"/>
      <c r="I122" s="141"/>
      <c r="J122" s="141"/>
      <c r="K122" s="43"/>
      <c r="L122" s="14"/>
      <c r="M122" s="14"/>
      <c r="N122" s="105"/>
      <c r="O122" s="105"/>
    </row>
    <row r="123" spans="1:15" ht="12.75">
      <c r="A123" s="79"/>
      <c r="B123" s="9"/>
      <c r="C123" s="79"/>
      <c r="D123" s="43"/>
      <c r="E123" s="43"/>
      <c r="F123" s="14"/>
      <c r="G123" s="14"/>
      <c r="H123" s="39"/>
      <c r="I123" s="39"/>
      <c r="J123" s="27"/>
      <c r="K123" s="43"/>
      <c r="L123" s="43"/>
      <c r="M123" s="43"/>
      <c r="N123" s="105"/>
      <c r="O123" s="105"/>
    </row>
    <row r="124" spans="1:15" ht="12.75">
      <c r="A124" s="9" t="s">
        <v>642</v>
      </c>
      <c r="B124" s="80" t="s">
        <v>232</v>
      </c>
      <c r="C124" s="79" t="s">
        <v>99</v>
      </c>
      <c r="D124" s="79"/>
      <c r="E124" s="168"/>
      <c r="F124" s="14" t="s">
        <v>51</v>
      </c>
      <c r="G124" s="14" t="s">
        <v>49</v>
      </c>
      <c r="H124" s="35">
        <v>10918.04</v>
      </c>
      <c r="I124" s="36">
        <f>SUM(H124*80%)</f>
        <v>8734.432</v>
      </c>
      <c r="J124" s="36">
        <f>SUM(H124*20%)</f>
        <v>2183.608</v>
      </c>
      <c r="K124" s="79"/>
      <c r="L124" s="14" t="s">
        <v>214</v>
      </c>
      <c r="M124" s="14">
        <v>1</v>
      </c>
      <c r="N124" s="105"/>
      <c r="O124" s="105"/>
    </row>
    <row r="125" spans="1:15" ht="12.75">
      <c r="A125" s="79"/>
      <c r="B125" s="9"/>
      <c r="C125" s="106" t="s">
        <v>418</v>
      </c>
      <c r="D125" s="79"/>
      <c r="E125" s="79"/>
      <c r="F125" s="82"/>
      <c r="G125" s="82"/>
      <c r="H125" s="90"/>
      <c r="I125" s="90"/>
      <c r="J125" s="90"/>
      <c r="K125" s="79"/>
      <c r="L125" s="43"/>
      <c r="M125" s="43"/>
      <c r="N125" s="105"/>
      <c r="O125" s="105"/>
    </row>
    <row r="126" spans="1:15" ht="12.75">
      <c r="A126" s="79"/>
      <c r="B126" s="9"/>
      <c r="C126" s="106"/>
      <c r="D126" s="79"/>
      <c r="E126" s="79"/>
      <c r="F126" s="82"/>
      <c r="G126" s="82"/>
      <c r="H126" s="90"/>
      <c r="I126" s="90"/>
      <c r="J126" s="90"/>
      <c r="K126" s="79"/>
      <c r="L126" s="43"/>
      <c r="M126" s="43"/>
      <c r="N126" s="105"/>
      <c r="O126" s="105"/>
    </row>
    <row r="127" spans="1:15" ht="12.75">
      <c r="A127" s="9" t="s">
        <v>643</v>
      </c>
      <c r="B127" s="79" t="s">
        <v>232</v>
      </c>
      <c r="C127" s="79" t="s">
        <v>419</v>
      </c>
      <c r="D127" s="43"/>
      <c r="E127" s="43"/>
      <c r="F127" s="43" t="s">
        <v>51</v>
      </c>
      <c r="G127" s="43" t="s">
        <v>49</v>
      </c>
      <c r="H127" s="108">
        <v>69874</v>
      </c>
      <c r="I127" s="90">
        <f>SUM(H127*90%)</f>
        <v>62886.6</v>
      </c>
      <c r="J127" s="90">
        <f>SUM(H127*10%)</f>
        <v>6987.400000000001</v>
      </c>
      <c r="K127" s="82"/>
      <c r="L127" s="14" t="s">
        <v>214</v>
      </c>
      <c r="M127" s="43">
        <v>1</v>
      </c>
      <c r="N127" s="105"/>
      <c r="O127" s="105"/>
    </row>
    <row r="128" spans="1:15" ht="12.75">
      <c r="A128" s="79"/>
      <c r="B128" s="79"/>
      <c r="C128" s="106" t="s">
        <v>420</v>
      </c>
      <c r="D128" s="43"/>
      <c r="E128" s="43"/>
      <c r="F128" s="43"/>
      <c r="G128" s="43"/>
      <c r="H128" s="90"/>
      <c r="I128" s="90"/>
      <c r="J128" s="90"/>
      <c r="K128" s="82"/>
      <c r="L128" s="14"/>
      <c r="M128" s="14"/>
      <c r="N128" s="105"/>
      <c r="O128" s="105"/>
    </row>
    <row r="129" spans="1:15" ht="12.75">
      <c r="A129" s="81"/>
      <c r="B129" s="81"/>
      <c r="C129" s="81"/>
      <c r="D129" s="81"/>
      <c r="E129" s="81"/>
      <c r="F129" s="83"/>
      <c r="G129" s="83"/>
      <c r="H129" s="111"/>
      <c r="I129" s="111"/>
      <c r="J129" s="111"/>
      <c r="K129" s="81"/>
      <c r="L129" s="84"/>
      <c r="M129" s="84"/>
      <c r="N129" s="112"/>
      <c r="O129" s="112"/>
    </row>
    <row r="130" spans="1:11" ht="12.75">
      <c r="A130" s="1"/>
      <c r="B130" s="1"/>
      <c r="C130" s="2"/>
      <c r="D130" s="2"/>
      <c r="E130" s="2"/>
      <c r="F130" s="15"/>
      <c r="G130" s="2" t="s">
        <v>19</v>
      </c>
      <c r="H130" s="41">
        <f>SUM(H103:H129)</f>
        <v>1233854.6400000001</v>
      </c>
      <c r="I130" s="41">
        <f>SUM(I103:I129)</f>
        <v>1067196.536</v>
      </c>
      <c r="J130" s="41">
        <f>SUM(J103:J129)</f>
        <v>166658.10400000002</v>
      </c>
      <c r="K130" s="24"/>
    </row>
    <row r="131" spans="1:11" ht="12.75">
      <c r="A131" s="1"/>
      <c r="B131" s="1"/>
      <c r="C131" s="2"/>
      <c r="D131" s="2"/>
      <c r="E131" s="2"/>
      <c r="F131" s="16"/>
      <c r="G131" s="2" t="s">
        <v>20</v>
      </c>
      <c r="H131" s="42"/>
      <c r="I131" s="42"/>
      <c r="J131" s="42"/>
      <c r="K131" s="24"/>
    </row>
    <row r="132" spans="1:11" ht="12.75">
      <c r="A132" s="1"/>
      <c r="B132" s="1"/>
      <c r="C132" s="2"/>
      <c r="D132" s="2"/>
      <c r="E132" s="2"/>
      <c r="F132" s="17"/>
      <c r="G132" s="2" t="s">
        <v>21</v>
      </c>
      <c r="H132" s="41"/>
      <c r="I132" s="41"/>
      <c r="J132" s="41"/>
      <c r="K132" s="24"/>
    </row>
    <row r="133" spans="1:8" ht="12.75">
      <c r="A133" s="1"/>
      <c r="C133" s="1"/>
      <c r="D133" s="1"/>
      <c r="E133" s="1"/>
      <c r="F133" s="4"/>
      <c r="G133" s="1"/>
      <c r="H133" s="37"/>
    </row>
    <row r="134" spans="1:11" ht="12.75">
      <c r="A134" s="1"/>
      <c r="B134" s="11" t="s">
        <v>55</v>
      </c>
      <c r="C134" s="1"/>
      <c r="D134" s="1"/>
      <c r="E134" s="1"/>
      <c r="F134" s="1"/>
      <c r="G134" s="1"/>
      <c r="H134" s="37"/>
      <c r="I134" s="189" t="s">
        <v>56</v>
      </c>
      <c r="J134" s="189"/>
      <c r="K134" s="189"/>
    </row>
    <row r="135" spans="1:11" ht="12.75">
      <c r="A135" s="1"/>
      <c r="B135" s="11" t="s">
        <v>22</v>
      </c>
      <c r="C135" s="1"/>
      <c r="D135" s="1"/>
      <c r="E135" s="1"/>
      <c r="F135" s="1"/>
      <c r="G135" s="1"/>
      <c r="H135" s="37"/>
      <c r="I135" s="189" t="s">
        <v>23</v>
      </c>
      <c r="J135" s="189"/>
      <c r="K135" s="189"/>
    </row>
    <row r="136" spans="1:15" ht="12.75">
      <c r="A136" s="1"/>
      <c r="B136" s="11"/>
      <c r="C136" s="1"/>
      <c r="D136" s="1"/>
      <c r="E136" s="1"/>
      <c r="F136" s="1"/>
      <c r="G136" s="1"/>
      <c r="H136" s="37"/>
      <c r="I136" s="11"/>
      <c r="J136" s="11"/>
      <c r="K136" s="11"/>
      <c r="O136" s="4" t="s">
        <v>59</v>
      </c>
    </row>
    <row r="137" spans="1:15" ht="12.75">
      <c r="A137" s="189" t="s">
        <v>43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</row>
    <row r="138" spans="1:15" ht="12.75">
      <c r="A138" s="189" t="s">
        <v>41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</row>
    <row r="139" spans="1:15" ht="12.75">
      <c r="A139" s="189" t="s">
        <v>211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</row>
    <row r="140" spans="1:15" ht="12.75">
      <c r="A140" s="189" t="s">
        <v>95</v>
      </c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</row>
    <row r="141" spans="1:15" ht="12.75">
      <c r="A141" s="189" t="s">
        <v>42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</row>
    <row r="142" spans="1:11" ht="12.75">
      <c r="A142" s="4" t="s">
        <v>0</v>
      </c>
      <c r="B142" s="1" t="s">
        <v>24</v>
      </c>
      <c r="C142" s="1"/>
      <c r="D142" s="1"/>
      <c r="E142" s="1"/>
      <c r="F142" s="1"/>
      <c r="G142" s="1"/>
      <c r="H142" s="37"/>
      <c r="I142" s="37"/>
      <c r="J142" s="37"/>
      <c r="K142" s="1"/>
    </row>
    <row r="143" spans="1:11" ht="12.75">
      <c r="A143" s="4" t="s">
        <v>1</v>
      </c>
      <c r="B143" s="1" t="s">
        <v>25</v>
      </c>
      <c r="C143" s="1"/>
      <c r="D143" s="1"/>
      <c r="E143" s="1"/>
      <c r="F143" s="1"/>
      <c r="G143" s="1"/>
      <c r="H143" s="37"/>
      <c r="I143" s="37"/>
      <c r="J143" s="38" t="s">
        <v>18</v>
      </c>
      <c r="K143" s="1"/>
    </row>
    <row r="144" spans="1:13" ht="12.75">
      <c r="A144" s="4" t="s">
        <v>2</v>
      </c>
      <c r="B144" s="1" t="s">
        <v>26</v>
      </c>
      <c r="C144" s="2" t="s">
        <v>3</v>
      </c>
      <c r="D144" s="1" t="s">
        <v>27</v>
      </c>
      <c r="E144" s="2"/>
      <c r="F144" s="1"/>
      <c r="G144" s="4"/>
      <c r="H144" s="38" t="s">
        <v>4</v>
      </c>
      <c r="I144" s="37" t="s">
        <v>233</v>
      </c>
      <c r="J144" s="99"/>
      <c r="K144" s="4" t="s">
        <v>5</v>
      </c>
      <c r="M144" s="1" t="s">
        <v>237</v>
      </c>
    </row>
    <row r="145" spans="1:15" ht="12.75">
      <c r="A145" s="5"/>
      <c r="B145" s="5" t="s">
        <v>7</v>
      </c>
      <c r="C145" s="5"/>
      <c r="D145" s="190" t="s">
        <v>29</v>
      </c>
      <c r="E145" s="191"/>
      <c r="F145" s="5" t="s">
        <v>30</v>
      </c>
      <c r="G145" s="5" t="s">
        <v>31</v>
      </c>
      <c r="H145" s="190" t="s">
        <v>44</v>
      </c>
      <c r="I145" s="192"/>
      <c r="J145" s="192"/>
      <c r="K145" s="191"/>
      <c r="L145" s="190" t="s">
        <v>39</v>
      </c>
      <c r="M145" s="191"/>
      <c r="N145" s="192" t="s">
        <v>16</v>
      </c>
      <c r="O145" s="191"/>
    </row>
    <row r="146" spans="1:15" ht="12.75">
      <c r="A146" s="6" t="s">
        <v>6</v>
      </c>
      <c r="B146" s="6" t="s">
        <v>8</v>
      </c>
      <c r="C146" s="6" t="s">
        <v>10</v>
      </c>
      <c r="D146" s="182">
        <v>37986</v>
      </c>
      <c r="E146" s="183"/>
      <c r="F146" s="6" t="s">
        <v>32</v>
      </c>
      <c r="G146" s="6" t="s">
        <v>33</v>
      </c>
      <c r="H146" s="184" t="s">
        <v>11</v>
      </c>
      <c r="I146" s="185"/>
      <c r="J146" s="185"/>
      <c r="K146" s="186"/>
      <c r="L146" s="184" t="s">
        <v>40</v>
      </c>
      <c r="M146" s="186"/>
      <c r="N146" s="187">
        <v>38352</v>
      </c>
      <c r="O146" s="188"/>
    </row>
    <row r="147" spans="1:15" ht="12.75">
      <c r="A147" s="7"/>
      <c r="B147" s="7" t="s">
        <v>9</v>
      </c>
      <c r="C147" s="7"/>
      <c r="D147" s="8" t="s">
        <v>17</v>
      </c>
      <c r="E147" s="8" t="s">
        <v>34</v>
      </c>
      <c r="F147" s="7" t="s">
        <v>35</v>
      </c>
      <c r="G147" s="7" t="s">
        <v>36</v>
      </c>
      <c r="H147" s="100" t="s">
        <v>12</v>
      </c>
      <c r="I147" s="100" t="s">
        <v>13</v>
      </c>
      <c r="J147" s="100" t="s">
        <v>37</v>
      </c>
      <c r="K147" s="7" t="s">
        <v>14</v>
      </c>
      <c r="L147" s="8" t="s">
        <v>15</v>
      </c>
      <c r="M147" s="8" t="s">
        <v>38</v>
      </c>
      <c r="N147" s="8" t="s">
        <v>17</v>
      </c>
      <c r="O147" s="8" t="s">
        <v>28</v>
      </c>
    </row>
    <row r="148" spans="1:15" ht="12.75">
      <c r="A148" s="6"/>
      <c r="B148" s="25" t="s">
        <v>237</v>
      </c>
      <c r="C148" s="6"/>
      <c r="D148" s="6"/>
      <c r="E148" s="6"/>
      <c r="F148" s="6"/>
      <c r="G148" s="6"/>
      <c r="H148" s="56"/>
      <c r="I148" s="56"/>
      <c r="J148" s="56"/>
      <c r="K148" s="6"/>
      <c r="L148" s="6"/>
      <c r="M148" s="6"/>
      <c r="N148" s="6"/>
      <c r="O148" s="6"/>
    </row>
    <row r="149" spans="1:15" ht="12.75">
      <c r="A149" s="9" t="s">
        <v>644</v>
      </c>
      <c r="B149" s="93" t="s">
        <v>232</v>
      </c>
      <c r="C149" s="79" t="s">
        <v>216</v>
      </c>
      <c r="D149" s="43"/>
      <c r="E149" s="43"/>
      <c r="F149" s="14" t="s">
        <v>51</v>
      </c>
      <c r="G149" s="14" t="s">
        <v>49</v>
      </c>
      <c r="H149" s="36">
        <v>262760</v>
      </c>
      <c r="I149" s="36">
        <f>H149*80%</f>
        <v>210208</v>
      </c>
      <c r="J149" s="36">
        <f>H149*20%</f>
        <v>52552</v>
      </c>
      <c r="K149" s="43"/>
      <c r="L149" s="43" t="s">
        <v>214</v>
      </c>
      <c r="M149" s="43">
        <v>1</v>
      </c>
      <c r="N149" s="6"/>
      <c r="O149" s="6"/>
    </row>
    <row r="150" spans="1:15" ht="12.75">
      <c r="A150" s="9"/>
      <c r="B150" s="25"/>
      <c r="C150" s="9" t="s">
        <v>217</v>
      </c>
      <c r="D150" s="14"/>
      <c r="E150" s="14"/>
      <c r="F150" s="14"/>
      <c r="G150" s="14"/>
      <c r="H150" s="27"/>
      <c r="I150" s="27"/>
      <c r="J150" s="27"/>
      <c r="K150" s="14"/>
      <c r="L150" s="14"/>
      <c r="M150" s="14"/>
      <c r="N150" s="9"/>
      <c r="O150" s="9"/>
    </row>
    <row r="151" spans="1:15" ht="12.75">
      <c r="A151" s="9"/>
      <c r="B151" s="25"/>
      <c r="C151" s="9"/>
      <c r="D151" s="14"/>
      <c r="E151" s="14"/>
      <c r="F151" s="14"/>
      <c r="G151" s="14"/>
      <c r="H151" s="27"/>
      <c r="I151" s="27"/>
      <c r="J151" s="27"/>
      <c r="K151" s="14"/>
      <c r="L151" s="14"/>
      <c r="M151" s="14" t="s">
        <v>18</v>
      </c>
      <c r="N151" s="9"/>
      <c r="O151" s="9"/>
    </row>
    <row r="152" spans="1:15" ht="12.75">
      <c r="A152" s="9" t="s">
        <v>645</v>
      </c>
      <c r="B152" s="93" t="s">
        <v>232</v>
      </c>
      <c r="C152" s="79" t="s">
        <v>238</v>
      </c>
      <c r="D152" s="43"/>
      <c r="E152" s="43"/>
      <c r="F152" s="14" t="s">
        <v>51</v>
      </c>
      <c r="G152" s="14" t="s">
        <v>49</v>
      </c>
      <c r="H152" s="36">
        <v>199237</v>
      </c>
      <c r="I152" s="36">
        <f>H152*80%</f>
        <v>159389.6</v>
      </c>
      <c r="J152" s="36">
        <f>H152*20%</f>
        <v>39847.4</v>
      </c>
      <c r="K152" s="43"/>
      <c r="L152" s="43" t="s">
        <v>214</v>
      </c>
      <c r="M152" s="43">
        <v>1</v>
      </c>
      <c r="N152" s="105"/>
      <c r="O152" s="105"/>
    </row>
    <row r="153" spans="1:15" ht="12.75">
      <c r="A153" s="79"/>
      <c r="B153" s="79"/>
      <c r="C153" s="79"/>
      <c r="D153" s="43"/>
      <c r="E153" s="43"/>
      <c r="F153" s="43"/>
      <c r="G153" s="43"/>
      <c r="H153" s="77"/>
      <c r="I153" s="77"/>
      <c r="J153" s="113"/>
      <c r="K153" s="43"/>
      <c r="L153" s="43"/>
      <c r="M153" s="43"/>
      <c r="N153" s="105"/>
      <c r="O153" s="105"/>
    </row>
    <row r="154" spans="1:15" ht="12.75">
      <c r="A154" s="79"/>
      <c r="B154" s="79"/>
      <c r="C154" s="79"/>
      <c r="D154" s="43"/>
      <c r="E154" s="43"/>
      <c r="F154" s="43"/>
      <c r="G154" s="43"/>
      <c r="H154" s="77"/>
      <c r="I154" s="90"/>
      <c r="J154" s="90"/>
      <c r="K154" s="82"/>
      <c r="L154" s="79"/>
      <c r="M154" s="79"/>
      <c r="N154" s="79"/>
      <c r="O154" s="79"/>
    </row>
    <row r="155" spans="1:15" ht="12.75">
      <c r="A155" s="9" t="s">
        <v>646</v>
      </c>
      <c r="B155" s="93" t="s">
        <v>232</v>
      </c>
      <c r="C155" s="79" t="s">
        <v>227</v>
      </c>
      <c r="D155" s="43"/>
      <c r="E155" s="43"/>
      <c r="F155" s="14" t="s">
        <v>51</v>
      </c>
      <c r="G155" s="14" t="s">
        <v>49</v>
      </c>
      <c r="H155" s="36">
        <v>135541</v>
      </c>
      <c r="I155" s="36">
        <f>H155*80%</f>
        <v>108432.8</v>
      </c>
      <c r="J155" s="36">
        <f>H155*20%</f>
        <v>27108.2</v>
      </c>
      <c r="K155" s="43"/>
      <c r="L155" s="43" t="s">
        <v>214</v>
      </c>
      <c r="M155" s="43">
        <v>1</v>
      </c>
      <c r="N155" s="105"/>
      <c r="O155" s="105"/>
    </row>
    <row r="156" spans="1:15" ht="12.75">
      <c r="A156" s="79"/>
      <c r="B156" s="79"/>
      <c r="C156" s="79"/>
      <c r="D156" s="43"/>
      <c r="E156" s="43"/>
      <c r="F156" s="43"/>
      <c r="G156" s="43"/>
      <c r="H156" s="90"/>
      <c r="I156" s="90"/>
      <c r="J156" s="90"/>
      <c r="K156" s="82"/>
      <c r="L156" s="14"/>
      <c r="M156" s="14"/>
      <c r="N156" s="105"/>
      <c r="O156" s="105"/>
    </row>
    <row r="157" spans="1:15" ht="12.75">
      <c r="A157" s="79"/>
      <c r="B157" s="79"/>
      <c r="C157" s="79"/>
      <c r="D157" s="79"/>
      <c r="E157" s="79"/>
      <c r="F157" s="82"/>
      <c r="G157" s="82"/>
      <c r="H157" s="90"/>
      <c r="I157" s="90"/>
      <c r="J157" s="90"/>
      <c r="K157" s="79"/>
      <c r="L157" s="79"/>
      <c r="M157" s="79"/>
      <c r="N157" s="105"/>
      <c r="O157" s="105"/>
    </row>
    <row r="158" spans="1:15" ht="12.75">
      <c r="A158" s="9" t="s">
        <v>647</v>
      </c>
      <c r="B158" s="93" t="s">
        <v>232</v>
      </c>
      <c r="C158" s="79" t="s">
        <v>219</v>
      </c>
      <c r="D158" s="43"/>
      <c r="E158" s="43"/>
      <c r="F158" s="14" t="s">
        <v>51</v>
      </c>
      <c r="G158" s="14" t="s">
        <v>49</v>
      </c>
      <c r="H158" s="36">
        <v>119104</v>
      </c>
      <c r="I158" s="36">
        <f>H158*80%</f>
        <v>95283.20000000001</v>
      </c>
      <c r="J158" s="36">
        <f>H158*20%</f>
        <v>23820.800000000003</v>
      </c>
      <c r="K158" s="43"/>
      <c r="L158" s="43" t="s">
        <v>214</v>
      </c>
      <c r="M158" s="43">
        <v>1</v>
      </c>
      <c r="N158" s="105"/>
      <c r="O158" s="105"/>
    </row>
    <row r="159" spans="1:15" ht="12.75">
      <c r="A159" s="79"/>
      <c r="B159" s="114"/>
      <c r="C159" s="115"/>
      <c r="D159" s="43"/>
      <c r="E159" s="43"/>
      <c r="F159" s="43"/>
      <c r="G159" s="43"/>
      <c r="H159" s="107"/>
      <c r="I159" s="107"/>
      <c r="J159" s="107"/>
      <c r="K159" s="110"/>
      <c r="L159" s="14"/>
      <c r="M159" s="14"/>
      <c r="N159" s="105"/>
      <c r="O159" s="105"/>
    </row>
    <row r="160" spans="1:15" ht="12.75">
      <c r="A160" s="79"/>
      <c r="B160" s="79"/>
      <c r="C160" s="79"/>
      <c r="D160" s="43"/>
      <c r="E160" s="43"/>
      <c r="F160" s="43"/>
      <c r="G160" s="43"/>
      <c r="H160" s="77"/>
      <c r="I160" s="77"/>
      <c r="J160" s="77"/>
      <c r="K160" s="110"/>
      <c r="L160" s="43"/>
      <c r="M160" s="43"/>
      <c r="N160" s="105"/>
      <c r="O160" s="105"/>
    </row>
    <row r="161" spans="1:15" ht="12.75">
      <c r="A161" s="9" t="s">
        <v>648</v>
      </c>
      <c r="B161" s="93" t="s">
        <v>232</v>
      </c>
      <c r="C161" s="79" t="s">
        <v>226</v>
      </c>
      <c r="D161" s="43"/>
      <c r="E161" s="43"/>
      <c r="F161" s="14" t="s">
        <v>51</v>
      </c>
      <c r="G161" s="14" t="s">
        <v>49</v>
      </c>
      <c r="H161" s="36">
        <v>112139</v>
      </c>
      <c r="I161" s="36">
        <f>H161*80%</f>
        <v>89711.20000000001</v>
      </c>
      <c r="J161" s="36">
        <f>H161*20%</f>
        <v>22427.800000000003</v>
      </c>
      <c r="K161" s="43"/>
      <c r="L161" s="43" t="s">
        <v>214</v>
      </c>
      <c r="M161" s="43">
        <v>1</v>
      </c>
      <c r="N161" s="105"/>
      <c r="O161" s="105"/>
    </row>
    <row r="162" spans="1:15" ht="12.75">
      <c r="A162" s="79"/>
      <c r="B162" s="79"/>
      <c r="C162" s="79"/>
      <c r="D162" s="79"/>
      <c r="E162" s="79"/>
      <c r="F162" s="82"/>
      <c r="G162" s="82"/>
      <c r="H162" s="90"/>
      <c r="I162" s="90"/>
      <c r="J162" s="90"/>
      <c r="K162" s="79"/>
      <c r="L162" s="43"/>
      <c r="M162" s="43"/>
      <c r="N162" s="105"/>
      <c r="O162" s="105"/>
    </row>
    <row r="163" spans="1:15" ht="12.75">
      <c r="A163" s="79"/>
      <c r="B163" s="79"/>
      <c r="C163" s="79"/>
      <c r="D163" s="79"/>
      <c r="E163" s="79"/>
      <c r="F163" s="82"/>
      <c r="G163" s="82"/>
      <c r="H163" s="90"/>
      <c r="I163" s="90"/>
      <c r="J163" s="90"/>
      <c r="K163" s="79"/>
      <c r="L163" s="79"/>
      <c r="M163" s="79"/>
      <c r="N163" s="105"/>
      <c r="O163" s="105"/>
    </row>
    <row r="164" spans="1:15" ht="12.75">
      <c r="A164" s="9" t="s">
        <v>649</v>
      </c>
      <c r="B164" s="93" t="s">
        <v>232</v>
      </c>
      <c r="C164" s="79" t="s">
        <v>229</v>
      </c>
      <c r="D164" s="43"/>
      <c r="E164" s="43"/>
      <c r="F164" s="14" t="s">
        <v>51</v>
      </c>
      <c r="G164" s="14" t="s">
        <v>49</v>
      </c>
      <c r="H164" s="36">
        <v>181043</v>
      </c>
      <c r="I164" s="36">
        <f>H164*80%</f>
        <v>144834.4</v>
      </c>
      <c r="J164" s="36">
        <f>H164*20%</f>
        <v>36208.6</v>
      </c>
      <c r="K164" s="43"/>
      <c r="L164" s="43" t="s">
        <v>214</v>
      </c>
      <c r="M164" s="43">
        <v>1</v>
      </c>
      <c r="N164" s="105"/>
      <c r="O164" s="105"/>
    </row>
    <row r="165" spans="1:15" ht="12.75">
      <c r="A165" s="79"/>
      <c r="B165" s="79"/>
      <c r="C165" s="79"/>
      <c r="D165" s="79"/>
      <c r="E165" s="79"/>
      <c r="F165" s="82"/>
      <c r="G165" s="82"/>
      <c r="H165" s="90"/>
      <c r="I165" s="90"/>
      <c r="J165" s="90"/>
      <c r="K165" s="79"/>
      <c r="L165" s="43"/>
      <c r="M165" s="43"/>
      <c r="N165" s="105"/>
      <c r="O165" s="105"/>
    </row>
    <row r="166" spans="1:15" ht="12.75">
      <c r="A166" s="79"/>
      <c r="B166" s="79"/>
      <c r="C166" s="79"/>
      <c r="D166" s="43"/>
      <c r="E166" s="43"/>
      <c r="F166" s="43"/>
      <c r="G166" s="43"/>
      <c r="H166" s="90"/>
      <c r="I166" s="90"/>
      <c r="J166" s="90"/>
      <c r="K166" s="82"/>
      <c r="L166" s="43"/>
      <c r="M166" s="43"/>
      <c r="N166" s="105"/>
      <c r="O166" s="105"/>
    </row>
    <row r="167" spans="1:15" ht="12.75">
      <c r="A167" s="9" t="s">
        <v>650</v>
      </c>
      <c r="B167" s="93" t="s">
        <v>232</v>
      </c>
      <c r="C167" s="79" t="s">
        <v>230</v>
      </c>
      <c r="D167" s="43"/>
      <c r="E167" s="43"/>
      <c r="F167" s="14" t="s">
        <v>51</v>
      </c>
      <c r="G167" s="14" t="s">
        <v>49</v>
      </c>
      <c r="H167" s="36">
        <v>84597</v>
      </c>
      <c r="I167" s="36">
        <f>H167*80%</f>
        <v>67677.6</v>
      </c>
      <c r="J167" s="36">
        <f>H167*20%</f>
        <v>16919.4</v>
      </c>
      <c r="K167" s="43"/>
      <c r="L167" s="43" t="s">
        <v>214</v>
      </c>
      <c r="M167" s="43">
        <v>1</v>
      </c>
      <c r="N167" s="105"/>
      <c r="O167" s="105"/>
    </row>
    <row r="168" spans="1:15" ht="12.75">
      <c r="A168" s="79"/>
      <c r="B168" s="79"/>
      <c r="C168" s="79"/>
      <c r="D168" s="43"/>
      <c r="E168" s="43"/>
      <c r="F168" s="43"/>
      <c r="G168" s="43"/>
      <c r="H168" s="90"/>
      <c r="I168" s="90"/>
      <c r="J168" s="90"/>
      <c r="K168" s="82"/>
      <c r="L168" s="43"/>
      <c r="M168" s="43"/>
      <c r="N168" s="105"/>
      <c r="O168" s="105"/>
    </row>
    <row r="169" spans="1:15" ht="12.75">
      <c r="A169" s="79"/>
      <c r="B169" s="79"/>
      <c r="C169" s="79"/>
      <c r="D169" s="43"/>
      <c r="E169" s="43"/>
      <c r="F169" s="43"/>
      <c r="G169" s="43"/>
      <c r="H169" s="90"/>
      <c r="I169" s="90"/>
      <c r="J169" s="90"/>
      <c r="K169" s="82"/>
      <c r="L169" s="43"/>
      <c r="M169" s="43"/>
      <c r="N169" s="105"/>
      <c r="O169" s="105"/>
    </row>
    <row r="170" spans="1:15" ht="12.75">
      <c r="A170" s="9" t="s">
        <v>651</v>
      </c>
      <c r="B170" s="93" t="s">
        <v>232</v>
      </c>
      <c r="C170" s="79" t="s">
        <v>239</v>
      </c>
      <c r="D170" s="43"/>
      <c r="E170" s="43"/>
      <c r="F170" s="14" t="s">
        <v>51</v>
      </c>
      <c r="G170" s="14" t="s">
        <v>49</v>
      </c>
      <c r="H170" s="36">
        <v>126909</v>
      </c>
      <c r="I170" s="36">
        <f>H170*80%</f>
        <v>101527.20000000001</v>
      </c>
      <c r="J170" s="36">
        <f>H170*20%</f>
        <v>25381.800000000003</v>
      </c>
      <c r="K170" s="43"/>
      <c r="L170" s="43" t="s">
        <v>214</v>
      </c>
      <c r="M170" s="43">
        <v>1</v>
      </c>
      <c r="N170" s="105"/>
      <c r="O170" s="105"/>
    </row>
    <row r="171" spans="1:15" ht="12.75">
      <c r="A171" s="79"/>
      <c r="B171" s="79"/>
      <c r="C171" s="79"/>
      <c r="D171" s="43"/>
      <c r="E171" s="43"/>
      <c r="F171" s="43"/>
      <c r="G171" s="43"/>
      <c r="H171" s="90"/>
      <c r="I171" s="90"/>
      <c r="J171" s="90"/>
      <c r="K171" s="82"/>
      <c r="L171" s="43"/>
      <c r="M171" s="43"/>
      <c r="N171" s="105"/>
      <c r="O171" s="105"/>
    </row>
    <row r="172" spans="1:15" ht="12.75">
      <c r="A172" s="81"/>
      <c r="B172" s="81"/>
      <c r="C172" s="81"/>
      <c r="D172" s="81"/>
      <c r="E172" s="81"/>
      <c r="F172" s="83"/>
      <c r="G172" s="83"/>
      <c r="H172" s="111"/>
      <c r="I172" s="111"/>
      <c r="J172" s="111"/>
      <c r="K172" s="81"/>
      <c r="L172" s="81"/>
      <c r="M172" s="81"/>
      <c r="N172" s="112"/>
      <c r="O172" s="112"/>
    </row>
    <row r="173" spans="1:11" ht="12.75">
      <c r="A173" s="1"/>
      <c r="B173" s="1"/>
      <c r="C173" s="2"/>
      <c r="D173" s="2"/>
      <c r="E173" s="2"/>
      <c r="F173" s="15"/>
      <c r="G173" s="2" t="s">
        <v>19</v>
      </c>
      <c r="H173" s="41">
        <f>SUM(H148:H172)</f>
        <v>1221330</v>
      </c>
      <c r="I173" s="41">
        <f>SUM(I148:I172)</f>
        <v>977064</v>
      </c>
      <c r="J173" s="41">
        <f>SUM(J148:J172)</f>
        <v>244266</v>
      </c>
      <c r="K173" s="24"/>
    </row>
    <row r="174" spans="1:11" ht="12.75">
      <c r="A174" s="1"/>
      <c r="B174" s="1"/>
      <c r="C174" s="2"/>
      <c r="D174" s="2"/>
      <c r="E174" s="2"/>
      <c r="F174" s="16"/>
      <c r="G174" s="2" t="s">
        <v>20</v>
      </c>
      <c r="H174" s="42">
        <f>SUM(H83+H130+H173)</f>
        <v>3369310.6500000004</v>
      </c>
      <c r="I174" s="42">
        <f>SUM(I83+I130+I173)</f>
        <v>2819617.244</v>
      </c>
      <c r="J174" s="42">
        <f>SUM(J83+J130+J173)</f>
        <v>549693.406</v>
      </c>
      <c r="K174" s="24"/>
    </row>
    <row r="175" spans="1:11" ht="12.75">
      <c r="A175" s="1"/>
      <c r="B175" s="1"/>
      <c r="C175" s="2"/>
      <c r="D175" s="2"/>
      <c r="E175" s="2"/>
      <c r="F175" s="17"/>
      <c r="G175" s="2" t="s">
        <v>21</v>
      </c>
      <c r="H175" s="42">
        <f>SUM(H38+H174)</f>
        <v>3668800.6500000004</v>
      </c>
      <c r="I175" s="42">
        <f>SUM(I38+I174)</f>
        <v>3059209.244</v>
      </c>
      <c r="J175" s="42">
        <f>SUM(J38+J174)</f>
        <v>609591.406</v>
      </c>
      <c r="K175" s="24"/>
    </row>
    <row r="176" spans="1:11" ht="12.75">
      <c r="A176" s="1"/>
      <c r="B176" s="1"/>
      <c r="C176" s="1"/>
      <c r="D176" s="1"/>
      <c r="E176" s="1"/>
      <c r="F176" s="1"/>
      <c r="G176" s="1"/>
      <c r="H176" s="37"/>
      <c r="I176" s="37"/>
      <c r="J176" s="37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37"/>
      <c r="I177" s="37"/>
      <c r="J177" s="37"/>
      <c r="K177" s="1"/>
    </row>
    <row r="178" spans="1:8" ht="12.75">
      <c r="A178" s="1"/>
      <c r="C178" s="1"/>
      <c r="D178" s="1"/>
      <c r="E178" s="1"/>
      <c r="F178" s="4"/>
      <c r="G178" s="1"/>
      <c r="H178" s="37"/>
    </row>
    <row r="179" spans="1:11" ht="12.75">
      <c r="A179" s="1"/>
      <c r="B179" s="11" t="s">
        <v>55</v>
      </c>
      <c r="C179" s="1"/>
      <c r="D179" s="1"/>
      <c r="E179" s="1"/>
      <c r="F179" s="1"/>
      <c r="G179" s="1"/>
      <c r="H179" s="37"/>
      <c r="I179" s="189" t="s">
        <v>56</v>
      </c>
      <c r="J179" s="189"/>
      <c r="K179" s="189"/>
    </row>
    <row r="180" spans="1:11" ht="12.75">
      <c r="A180" s="1"/>
      <c r="B180" s="11" t="s">
        <v>22</v>
      </c>
      <c r="C180" s="1"/>
      <c r="D180" s="1"/>
      <c r="E180" s="1"/>
      <c r="F180" s="1"/>
      <c r="G180" s="1"/>
      <c r="H180" s="37"/>
      <c r="I180" s="189" t="s">
        <v>23</v>
      </c>
      <c r="J180" s="189"/>
      <c r="K180" s="189"/>
    </row>
  </sheetData>
  <mergeCells count="60">
    <mergeCell ref="I134:K134"/>
    <mergeCell ref="I135:K135"/>
    <mergeCell ref="D101:E101"/>
    <mergeCell ref="H101:K101"/>
    <mergeCell ref="L101:M101"/>
    <mergeCell ref="N101:O101"/>
    <mergeCell ref="A94:O94"/>
    <mergeCell ref="A95:O95"/>
    <mergeCell ref="A96:O96"/>
    <mergeCell ref="D100:E100"/>
    <mergeCell ref="H100:K100"/>
    <mergeCell ref="L100:M100"/>
    <mergeCell ref="N100:O100"/>
    <mergeCell ref="I89:K89"/>
    <mergeCell ref="I90:K90"/>
    <mergeCell ref="A92:O92"/>
    <mergeCell ref="A93:O93"/>
    <mergeCell ref="D56:E56"/>
    <mergeCell ref="H56:K56"/>
    <mergeCell ref="L56:M56"/>
    <mergeCell ref="N56:O56"/>
    <mergeCell ref="A51:O51"/>
    <mergeCell ref="D55:E55"/>
    <mergeCell ref="H55:K55"/>
    <mergeCell ref="L55:M55"/>
    <mergeCell ref="N55:O55"/>
    <mergeCell ref="A47:O47"/>
    <mergeCell ref="A48:O48"/>
    <mergeCell ref="A49:O49"/>
    <mergeCell ref="A50:O50"/>
    <mergeCell ref="I179:K179"/>
    <mergeCell ref="I180:K180"/>
    <mergeCell ref="D146:E146"/>
    <mergeCell ref="H146:K146"/>
    <mergeCell ref="L146:M146"/>
    <mergeCell ref="N146:O146"/>
    <mergeCell ref="A141:O141"/>
    <mergeCell ref="D145:E145"/>
    <mergeCell ref="H145:K145"/>
    <mergeCell ref="L145:M145"/>
    <mergeCell ref="N145:O145"/>
    <mergeCell ref="A137:O137"/>
    <mergeCell ref="A138:O138"/>
    <mergeCell ref="A139:O139"/>
    <mergeCell ref="A140:O140"/>
    <mergeCell ref="A2:O2"/>
    <mergeCell ref="A3:O3"/>
    <mergeCell ref="A4:O4"/>
    <mergeCell ref="A5:O5"/>
    <mergeCell ref="L11:M11"/>
    <mergeCell ref="N11:O11"/>
    <mergeCell ref="A6:O6"/>
    <mergeCell ref="D10:E10"/>
    <mergeCell ref="H10:K10"/>
    <mergeCell ref="L10:M10"/>
    <mergeCell ref="N10:O10"/>
    <mergeCell ref="I44:K44"/>
    <mergeCell ref="I45:K45"/>
    <mergeCell ref="D11:E11"/>
    <mergeCell ref="H11:K11"/>
  </mergeCells>
  <printOptions horizontalCentered="1"/>
  <pageMargins left="0.3937007874015748" right="0.3937007874015748" top="0.1968503937007874" bottom="0.3937007874015748" header="0" footer="0"/>
  <pageSetup horizontalDpi="300" verticalDpi="3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O44"/>
  <sheetViews>
    <sheetView workbookViewId="0" topLeftCell="A1">
      <selection activeCell="A15" sqref="A15"/>
    </sheetView>
  </sheetViews>
  <sheetFormatPr defaultColWidth="11.421875" defaultRowHeight="12.75"/>
  <cols>
    <col min="2" max="2" width="36.00390625" style="0" customWidth="1"/>
    <col min="3" max="3" width="20.00390625" style="0" customWidth="1"/>
    <col min="4" max="4" width="5.57421875" style="0" customWidth="1"/>
    <col min="5" max="5" width="6.421875" style="0" customWidth="1"/>
    <col min="6" max="6" width="10.140625" style="0" customWidth="1"/>
    <col min="7" max="7" width="10.00390625" style="0" customWidth="1"/>
    <col min="8" max="8" width="12.57421875" style="0" customWidth="1"/>
    <col min="11" max="11" width="9.7109375" style="0" customWidth="1"/>
    <col min="12" max="12" width="8.421875" style="0" customWidth="1"/>
    <col min="13" max="13" width="6.7109375" style="0" customWidth="1"/>
    <col min="14" max="14" width="6.140625" style="0" customWidth="1"/>
    <col min="15" max="15" width="6.00390625" style="0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429</v>
      </c>
      <c r="J9" s="3"/>
      <c r="K9" s="4" t="s">
        <v>5</v>
      </c>
      <c r="M9" s="1" t="s">
        <v>428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159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25"/>
      <c r="C13" s="9"/>
      <c r="D13" s="14"/>
      <c r="E13" s="14"/>
      <c r="F13" s="14"/>
      <c r="G13" s="14"/>
      <c r="H13" s="39"/>
      <c r="I13" s="39"/>
      <c r="J13" s="39"/>
      <c r="K13" s="39"/>
      <c r="L13" s="14"/>
      <c r="M13" s="14"/>
      <c r="N13" s="9"/>
      <c r="O13" s="9"/>
    </row>
    <row r="14" spans="1:15" ht="12.75">
      <c r="A14" s="9"/>
      <c r="B14" s="25" t="s">
        <v>428</v>
      </c>
      <c r="C14" s="9"/>
      <c r="D14" s="14"/>
      <c r="E14" s="14"/>
      <c r="F14" s="14"/>
      <c r="G14" s="14"/>
      <c r="H14" s="39"/>
      <c r="I14" s="39"/>
      <c r="J14" s="39"/>
      <c r="K14" s="39"/>
      <c r="L14" s="14"/>
      <c r="M14" s="14" t="s">
        <v>18</v>
      </c>
      <c r="N14" s="9"/>
      <c r="O14" s="9"/>
    </row>
    <row r="15" spans="1:15" ht="12.75">
      <c r="A15" s="170" t="s">
        <v>431</v>
      </c>
      <c r="B15" s="9" t="s">
        <v>430</v>
      </c>
      <c r="C15" s="9" t="s">
        <v>26</v>
      </c>
      <c r="D15" s="14"/>
      <c r="E15" s="14"/>
      <c r="F15" s="14" t="s">
        <v>51</v>
      </c>
      <c r="G15" s="14" t="s">
        <v>49</v>
      </c>
      <c r="H15" s="36">
        <v>397023</v>
      </c>
      <c r="I15" s="36">
        <f>H15*100%</f>
        <v>397023</v>
      </c>
      <c r="J15" s="36"/>
      <c r="K15" s="46"/>
      <c r="L15" s="14"/>
      <c r="M15" s="169"/>
      <c r="N15" s="18"/>
      <c r="O15" s="18"/>
    </row>
    <row r="16" spans="1:15" ht="12.75">
      <c r="A16" s="9"/>
      <c r="B16" s="9" t="s">
        <v>432</v>
      </c>
      <c r="C16" s="9"/>
      <c r="D16" s="14"/>
      <c r="E16" s="14"/>
      <c r="F16" s="14"/>
      <c r="G16" s="14"/>
      <c r="H16" s="39"/>
      <c r="I16" s="39"/>
      <c r="J16" s="39"/>
      <c r="K16" s="39"/>
      <c r="L16" s="14"/>
      <c r="M16" s="169"/>
      <c r="N16" s="18"/>
      <c r="O16" s="18"/>
    </row>
    <row r="17" spans="1:15" ht="12.75">
      <c r="A17" s="9"/>
      <c r="B17" s="9" t="s">
        <v>433</v>
      </c>
      <c r="C17" s="9"/>
      <c r="D17" s="14"/>
      <c r="E17" s="14"/>
      <c r="F17" s="14"/>
      <c r="G17" s="14"/>
      <c r="H17" s="39"/>
      <c r="I17" s="39"/>
      <c r="J17" s="39"/>
      <c r="K17" s="39"/>
      <c r="L17" s="14"/>
      <c r="M17" s="169"/>
      <c r="N17" s="18"/>
      <c r="O17" s="18"/>
    </row>
    <row r="18" spans="1:15" ht="12.75">
      <c r="A18" s="9"/>
      <c r="B18" s="9" t="s">
        <v>434</v>
      </c>
      <c r="C18" s="9"/>
      <c r="D18" s="14"/>
      <c r="E18" s="14"/>
      <c r="F18" s="14"/>
      <c r="G18" s="14"/>
      <c r="H18" s="39"/>
      <c r="I18" s="39"/>
      <c r="J18" s="39"/>
      <c r="K18" s="39"/>
      <c r="L18" s="14"/>
      <c r="M18" s="14"/>
      <c r="N18" s="18"/>
      <c r="O18" s="18"/>
    </row>
    <row r="19" spans="1:15" ht="12.75">
      <c r="A19" s="9"/>
      <c r="B19" s="9"/>
      <c r="C19" s="9"/>
      <c r="D19" s="9"/>
      <c r="E19" s="9"/>
      <c r="F19" s="12"/>
      <c r="G19" s="12"/>
      <c r="H19" s="39"/>
      <c r="I19" s="39"/>
      <c r="J19" s="39"/>
      <c r="K19" s="39"/>
      <c r="L19" s="9"/>
      <c r="M19" s="9"/>
      <c r="N19" s="18"/>
      <c r="O19" s="18"/>
    </row>
    <row r="20" spans="1:15" ht="12.75">
      <c r="A20" s="9"/>
      <c r="B20" s="9"/>
      <c r="C20" s="9"/>
      <c r="D20" s="9"/>
      <c r="E20" s="9"/>
      <c r="F20" s="12"/>
      <c r="G20" s="12"/>
      <c r="H20" s="39"/>
      <c r="I20" s="39"/>
      <c r="J20" s="39"/>
      <c r="K20" s="39"/>
      <c r="L20" s="9"/>
      <c r="M20" s="9"/>
      <c r="N20" s="18"/>
      <c r="O20" s="18"/>
    </row>
    <row r="21" spans="1:15" ht="12.75">
      <c r="A21" s="9"/>
      <c r="B21" s="9"/>
      <c r="C21" s="9"/>
      <c r="D21" s="9"/>
      <c r="E21" s="9"/>
      <c r="F21" s="12"/>
      <c r="G21" s="12"/>
      <c r="H21" s="39"/>
      <c r="I21" s="39"/>
      <c r="J21" s="39"/>
      <c r="K21" s="39"/>
      <c r="L21" s="9"/>
      <c r="M21" s="9"/>
      <c r="N21" s="18"/>
      <c r="O21" s="18"/>
    </row>
    <row r="22" spans="1:15" ht="12.75">
      <c r="A22" s="9"/>
      <c r="B22" s="9"/>
      <c r="C22" s="9"/>
      <c r="D22" s="9"/>
      <c r="E22" s="9"/>
      <c r="F22" s="12"/>
      <c r="G22" s="12"/>
      <c r="H22" s="39"/>
      <c r="I22" s="39"/>
      <c r="J22" s="39"/>
      <c r="K22" s="39"/>
      <c r="L22" s="9"/>
      <c r="M22" s="9"/>
      <c r="N22" s="18"/>
      <c r="O22" s="18"/>
    </row>
    <row r="23" spans="1:15" ht="12.75">
      <c r="A23" s="9"/>
      <c r="B23" s="9"/>
      <c r="C23" s="9"/>
      <c r="D23" s="9"/>
      <c r="E23" s="9"/>
      <c r="F23" s="12"/>
      <c r="G23" s="12"/>
      <c r="H23" s="39"/>
      <c r="I23" s="39"/>
      <c r="J23" s="39"/>
      <c r="K23" s="39"/>
      <c r="L23" s="9"/>
      <c r="M23" s="9"/>
      <c r="N23" s="18"/>
      <c r="O23" s="18"/>
    </row>
    <row r="24" spans="1:15" ht="12.75">
      <c r="A24" s="9"/>
      <c r="B24" s="9"/>
      <c r="C24" s="9"/>
      <c r="D24" s="9"/>
      <c r="E24" s="9"/>
      <c r="F24" s="12"/>
      <c r="G24" s="12"/>
      <c r="H24" s="39"/>
      <c r="I24" s="39"/>
      <c r="J24" s="39"/>
      <c r="K24" s="39"/>
      <c r="L24" s="9"/>
      <c r="M24" s="9"/>
      <c r="N24" s="18"/>
      <c r="O24" s="18"/>
    </row>
    <row r="25" spans="1:15" ht="12.75">
      <c r="A25" s="9"/>
      <c r="B25" s="9"/>
      <c r="C25" s="9"/>
      <c r="D25" s="9"/>
      <c r="E25" s="9"/>
      <c r="F25" s="12"/>
      <c r="G25" s="12"/>
      <c r="H25" s="39"/>
      <c r="I25" s="39"/>
      <c r="J25" s="39"/>
      <c r="K25" s="39"/>
      <c r="L25" s="9"/>
      <c r="M25" s="9"/>
      <c r="N25" s="18"/>
      <c r="O25" s="18"/>
    </row>
    <row r="26" spans="1:15" ht="12.75">
      <c r="A26" s="9"/>
      <c r="B26" s="9"/>
      <c r="C26" s="9"/>
      <c r="D26" s="9"/>
      <c r="E26" s="9"/>
      <c r="F26" s="12"/>
      <c r="G26" s="12"/>
      <c r="H26" s="39"/>
      <c r="I26" s="39"/>
      <c r="J26" s="39"/>
      <c r="K26" s="39"/>
      <c r="L26" s="9"/>
      <c r="M26" s="9"/>
      <c r="N26" s="18"/>
      <c r="O26" s="18"/>
    </row>
    <row r="27" spans="1:15" ht="12.75">
      <c r="A27" s="9"/>
      <c r="B27" s="9"/>
      <c r="C27" s="9"/>
      <c r="D27" s="9"/>
      <c r="E27" s="9"/>
      <c r="F27" s="12"/>
      <c r="G27" s="12"/>
      <c r="H27" s="39"/>
      <c r="I27" s="39"/>
      <c r="J27" s="39"/>
      <c r="K27" s="39"/>
      <c r="L27" s="9"/>
      <c r="M27" s="9"/>
      <c r="N27" s="18"/>
      <c r="O27" s="18"/>
    </row>
    <row r="28" spans="1:15" ht="12.75">
      <c r="A28" s="9"/>
      <c r="B28" s="9"/>
      <c r="C28" s="9"/>
      <c r="D28" s="9"/>
      <c r="E28" s="9"/>
      <c r="F28" s="12"/>
      <c r="G28" s="12"/>
      <c r="H28" s="39"/>
      <c r="I28" s="39"/>
      <c r="J28" s="39"/>
      <c r="K28" s="39"/>
      <c r="L28" s="9"/>
      <c r="M28" s="9"/>
      <c r="N28" s="18"/>
      <c r="O28" s="18"/>
    </row>
    <row r="29" spans="1:15" ht="12.75">
      <c r="A29" s="9"/>
      <c r="B29" s="9"/>
      <c r="C29" s="9"/>
      <c r="D29" s="9"/>
      <c r="E29" s="9"/>
      <c r="F29" s="12"/>
      <c r="G29" s="12"/>
      <c r="H29" s="39"/>
      <c r="I29" s="39"/>
      <c r="J29" s="39"/>
      <c r="K29" s="39"/>
      <c r="L29" s="9"/>
      <c r="M29" s="9"/>
      <c r="N29" s="18"/>
      <c r="O29" s="18"/>
    </row>
    <row r="30" spans="1:15" ht="12.75">
      <c r="A30" s="9"/>
      <c r="B30" s="9"/>
      <c r="C30" s="9"/>
      <c r="D30" s="9"/>
      <c r="E30" s="9"/>
      <c r="F30" s="12"/>
      <c r="G30" s="12"/>
      <c r="H30" s="39"/>
      <c r="I30" s="39"/>
      <c r="J30" s="39"/>
      <c r="K30" s="39"/>
      <c r="L30" s="9"/>
      <c r="M30" s="9"/>
      <c r="N30" s="18"/>
      <c r="O30" s="18"/>
    </row>
    <row r="31" spans="1:15" ht="12.75">
      <c r="A31" s="9"/>
      <c r="B31" s="9"/>
      <c r="C31" s="9"/>
      <c r="D31" s="9"/>
      <c r="E31" s="9"/>
      <c r="F31" s="12"/>
      <c r="G31" s="12"/>
      <c r="H31" s="39"/>
      <c r="I31" s="39"/>
      <c r="J31" s="39"/>
      <c r="K31" s="39"/>
      <c r="L31" s="9"/>
      <c r="M31" s="9"/>
      <c r="N31" s="18"/>
      <c r="O31" s="18"/>
    </row>
    <row r="32" spans="1:15" ht="12.75">
      <c r="A32" s="9"/>
      <c r="B32" s="9"/>
      <c r="C32" s="9"/>
      <c r="D32" s="9"/>
      <c r="E32" s="9"/>
      <c r="F32" s="12"/>
      <c r="G32" s="12"/>
      <c r="H32" s="39"/>
      <c r="I32" s="39"/>
      <c r="J32" s="39"/>
      <c r="K32" s="39"/>
      <c r="L32" s="9"/>
      <c r="M32" s="9"/>
      <c r="N32" s="18"/>
      <c r="O32" s="18"/>
    </row>
    <row r="33" spans="1:15" ht="12.75">
      <c r="A33" s="9"/>
      <c r="B33" s="9"/>
      <c r="C33" s="9"/>
      <c r="D33" s="9"/>
      <c r="E33" s="9"/>
      <c r="F33" s="12"/>
      <c r="G33" s="12"/>
      <c r="H33" s="39"/>
      <c r="I33" s="39"/>
      <c r="J33" s="39"/>
      <c r="K33" s="39"/>
      <c r="L33" s="9"/>
      <c r="M33" s="9"/>
      <c r="N33" s="18"/>
      <c r="O33" s="18"/>
    </row>
    <row r="34" spans="1:15" ht="12.75">
      <c r="A34" s="9"/>
      <c r="B34" s="9"/>
      <c r="C34" s="9"/>
      <c r="D34" s="9"/>
      <c r="E34" s="9"/>
      <c r="F34" s="14"/>
      <c r="G34" s="14"/>
      <c r="H34" s="36"/>
      <c r="I34" s="36"/>
      <c r="J34" s="39"/>
      <c r="K34" s="39"/>
      <c r="L34" s="9"/>
      <c r="M34" s="9"/>
      <c r="N34" s="18"/>
      <c r="O34" s="18"/>
    </row>
    <row r="35" spans="1:15" ht="12.75">
      <c r="A35" s="9"/>
      <c r="B35" s="9"/>
      <c r="C35" s="9"/>
      <c r="D35" s="9"/>
      <c r="E35" s="9"/>
      <c r="F35" s="12"/>
      <c r="G35" s="12"/>
      <c r="H35" s="39"/>
      <c r="I35" s="39"/>
      <c r="J35" s="39"/>
      <c r="K35" s="39"/>
      <c r="L35" s="9"/>
      <c r="M35" s="9"/>
      <c r="N35" s="18"/>
      <c r="O35" s="18"/>
    </row>
    <row r="36" spans="1:15" ht="12.75">
      <c r="A36" s="10"/>
      <c r="B36" s="10"/>
      <c r="C36" s="10"/>
      <c r="D36" s="10"/>
      <c r="E36" s="10"/>
      <c r="F36" s="13"/>
      <c r="G36" s="13"/>
      <c r="H36" s="47"/>
      <c r="I36" s="47"/>
      <c r="J36" s="47"/>
      <c r="K36" s="47"/>
      <c r="L36" s="10"/>
      <c r="M36" s="10"/>
      <c r="N36" s="19"/>
      <c r="O36" s="19"/>
    </row>
    <row r="37" spans="1:11" ht="12.75">
      <c r="A37" s="1"/>
      <c r="B37" s="1"/>
      <c r="C37" s="2"/>
      <c r="D37" s="2"/>
      <c r="E37" s="2"/>
      <c r="F37" s="15"/>
      <c r="G37" s="2" t="s">
        <v>19</v>
      </c>
      <c r="H37" s="39">
        <f>SUM(H13:H36)</f>
        <v>397023</v>
      </c>
      <c r="I37" s="39">
        <f>SUM(I13:I36)</f>
        <v>397023</v>
      </c>
      <c r="J37" s="39"/>
      <c r="K37" s="39"/>
    </row>
    <row r="38" spans="1:11" ht="12.75">
      <c r="A38" s="1"/>
      <c r="B38" s="1"/>
      <c r="C38" s="2"/>
      <c r="D38" s="2"/>
      <c r="E38" s="2"/>
      <c r="F38" s="16"/>
      <c r="G38" s="2" t="s">
        <v>20</v>
      </c>
      <c r="H38" s="48"/>
      <c r="I38" s="48"/>
      <c r="J38" s="48"/>
      <c r="K38" s="48"/>
    </row>
    <row r="39" spans="1:11" ht="12.75">
      <c r="A39" s="1"/>
      <c r="B39" s="1"/>
      <c r="C39" s="2"/>
      <c r="D39" s="2"/>
      <c r="E39" s="2"/>
      <c r="F39" s="17"/>
      <c r="G39" s="2" t="s">
        <v>21</v>
      </c>
      <c r="H39" s="49">
        <f>SUM(H37)</f>
        <v>397023</v>
      </c>
      <c r="I39" s="49">
        <f>SUM(I37)</f>
        <v>397023</v>
      </c>
      <c r="J39" s="49"/>
      <c r="K39" s="49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8" ht="12.75">
      <c r="A41" s="1"/>
      <c r="C41" s="1"/>
      <c r="D41" s="1"/>
      <c r="E41" s="1"/>
      <c r="F41" s="4"/>
      <c r="G41" s="1"/>
      <c r="H41" s="1"/>
    </row>
    <row r="42" spans="1:8" ht="12.75">
      <c r="A42" s="1"/>
      <c r="C42" s="1"/>
      <c r="D42" s="1"/>
      <c r="E42" s="1"/>
      <c r="F42" s="4"/>
      <c r="G42" s="1"/>
      <c r="H42" s="1"/>
    </row>
    <row r="43" spans="1:11" ht="12.75">
      <c r="A43" s="1"/>
      <c r="B43" s="11" t="s">
        <v>55</v>
      </c>
      <c r="C43" s="1"/>
      <c r="D43" s="1"/>
      <c r="E43" s="1"/>
      <c r="F43" s="1"/>
      <c r="G43" s="1"/>
      <c r="H43" s="1"/>
      <c r="I43" s="189" t="s">
        <v>56</v>
      </c>
      <c r="J43" s="189"/>
      <c r="K43" s="189"/>
    </row>
    <row r="44" spans="1:11" ht="12.75">
      <c r="A44" s="1"/>
      <c r="B44" s="11" t="s">
        <v>22</v>
      </c>
      <c r="C44" s="1"/>
      <c r="D44" s="1"/>
      <c r="E44" s="1"/>
      <c r="F44" s="1"/>
      <c r="G44" s="1"/>
      <c r="H44" s="1"/>
      <c r="I44" s="189" t="s">
        <v>23</v>
      </c>
      <c r="J44" s="189"/>
      <c r="K44" s="189"/>
    </row>
  </sheetData>
  <mergeCells count="15">
    <mergeCell ref="A2:O2"/>
    <mergeCell ref="A3:O3"/>
    <mergeCell ref="A4:O4"/>
    <mergeCell ref="A5:O5"/>
    <mergeCell ref="L11:M11"/>
    <mergeCell ref="N11:O11"/>
    <mergeCell ref="A6:O6"/>
    <mergeCell ref="D10:E10"/>
    <mergeCell ref="H10:K10"/>
    <mergeCell ref="L10:M10"/>
    <mergeCell ref="N10:O10"/>
    <mergeCell ref="I43:K43"/>
    <mergeCell ref="I44:K44"/>
    <mergeCell ref="D11:E11"/>
    <mergeCell ref="H11:K11"/>
  </mergeCells>
  <printOptions horizontalCentered="1"/>
  <pageMargins left="0.1968503937007874" right="0.1968503937007874" top="0.1968503937007874" bottom="0.3937007874015748" header="0" footer="0"/>
  <pageSetup horizontalDpi="300" verticalDpi="3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O47"/>
  <sheetViews>
    <sheetView workbookViewId="0" topLeftCell="A1">
      <selection activeCell="A15" sqref="A15"/>
    </sheetView>
  </sheetViews>
  <sheetFormatPr defaultColWidth="11.421875" defaultRowHeight="12.75"/>
  <cols>
    <col min="1" max="1" width="10.28125" style="0" customWidth="1"/>
    <col min="2" max="2" width="35.140625" style="0" customWidth="1"/>
    <col min="3" max="3" width="22.421875" style="0" customWidth="1"/>
    <col min="4" max="4" width="5.57421875" style="0" customWidth="1"/>
    <col min="5" max="5" width="6.00390625" style="0" customWidth="1"/>
    <col min="6" max="6" width="10.421875" style="0" customWidth="1"/>
    <col min="7" max="7" width="9.421875" style="0" customWidth="1"/>
    <col min="8" max="8" width="12.57421875" style="0" customWidth="1"/>
    <col min="11" max="11" width="9.7109375" style="0" customWidth="1"/>
    <col min="12" max="12" width="9.28125" style="0" customWidth="1"/>
    <col min="13" max="13" width="7.140625" style="0" customWidth="1"/>
    <col min="14" max="14" width="6.140625" style="0" customWidth="1"/>
    <col min="15" max="15" width="6.00390625" style="0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84</v>
      </c>
      <c r="J9" s="3"/>
      <c r="K9" s="4" t="s">
        <v>5</v>
      </c>
      <c r="M9" s="1"/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25"/>
      <c r="C13" s="9"/>
      <c r="D13" s="14"/>
      <c r="E13" s="14"/>
      <c r="F13" s="14"/>
      <c r="G13" s="14"/>
      <c r="H13" s="28"/>
      <c r="I13" s="28"/>
      <c r="J13" s="28"/>
      <c r="K13" s="14"/>
      <c r="L13" s="14"/>
      <c r="M13" s="14"/>
      <c r="N13" s="9"/>
      <c r="O13" s="9"/>
    </row>
    <row r="14" spans="1:15" ht="12.75">
      <c r="A14" s="9"/>
      <c r="B14" s="9"/>
      <c r="C14" s="9"/>
      <c r="D14" s="14"/>
      <c r="E14" s="14"/>
      <c r="F14" s="14"/>
      <c r="G14" s="14"/>
      <c r="H14" s="28"/>
      <c r="I14" s="58"/>
      <c r="J14" s="58"/>
      <c r="K14" s="14"/>
      <c r="L14" s="14"/>
      <c r="M14" s="14" t="s">
        <v>18</v>
      </c>
      <c r="N14" s="9"/>
      <c r="O14" s="9"/>
    </row>
    <row r="15" spans="1:15" ht="12.75">
      <c r="A15" s="9" t="s">
        <v>652</v>
      </c>
      <c r="B15" s="9" t="s">
        <v>85</v>
      </c>
      <c r="C15" s="9" t="s">
        <v>26</v>
      </c>
      <c r="D15" s="14"/>
      <c r="E15" s="14"/>
      <c r="F15" s="14" t="s">
        <v>58</v>
      </c>
      <c r="G15" s="14" t="s">
        <v>49</v>
      </c>
      <c r="H15" s="36">
        <f>SUM(I15:J15)</f>
        <v>212989</v>
      </c>
      <c r="I15" s="39">
        <v>212989</v>
      </c>
      <c r="J15" s="27"/>
      <c r="K15" s="29"/>
      <c r="L15" s="14"/>
      <c r="M15" s="14"/>
      <c r="N15" s="18"/>
      <c r="O15" s="18"/>
    </row>
    <row r="16" spans="1:15" ht="12.75">
      <c r="A16" s="9"/>
      <c r="B16" s="9"/>
      <c r="C16" s="9"/>
      <c r="D16" s="14"/>
      <c r="E16" s="14"/>
      <c r="F16" s="14"/>
      <c r="G16" s="14"/>
      <c r="H16" s="39"/>
      <c r="I16" s="39"/>
      <c r="J16" s="27"/>
      <c r="K16" s="14"/>
      <c r="L16" s="14"/>
      <c r="M16" s="14"/>
      <c r="N16" s="18"/>
      <c r="O16" s="18"/>
    </row>
    <row r="17" spans="1:15" ht="12.75">
      <c r="A17" s="9"/>
      <c r="B17" s="9"/>
      <c r="C17" s="9"/>
      <c r="D17" s="14"/>
      <c r="E17" s="14"/>
      <c r="F17" s="14"/>
      <c r="G17" s="14"/>
      <c r="H17" s="39"/>
      <c r="I17" s="39"/>
      <c r="J17" s="27"/>
      <c r="K17" s="14"/>
      <c r="L17" s="14"/>
      <c r="M17" s="14"/>
      <c r="N17" s="18"/>
      <c r="O17" s="18"/>
    </row>
    <row r="18" spans="1:15" ht="12.75">
      <c r="A18" s="9"/>
      <c r="B18" s="9"/>
      <c r="C18" s="9"/>
      <c r="D18" s="14"/>
      <c r="E18" s="14"/>
      <c r="F18" s="14"/>
      <c r="G18" s="14"/>
      <c r="H18" s="39"/>
      <c r="I18" s="39"/>
      <c r="J18" s="27"/>
      <c r="K18" s="14"/>
      <c r="L18" s="14"/>
      <c r="M18" s="14"/>
      <c r="N18" s="18"/>
      <c r="O18" s="18"/>
    </row>
    <row r="19" spans="1:15" ht="12.75">
      <c r="A19" s="9"/>
      <c r="B19" s="9"/>
      <c r="C19" s="9"/>
      <c r="D19" s="14"/>
      <c r="E19" s="14"/>
      <c r="F19" s="14"/>
      <c r="G19" s="14"/>
      <c r="H19" s="39"/>
      <c r="I19" s="39"/>
      <c r="J19" s="27"/>
      <c r="K19" s="14"/>
      <c r="L19" s="14"/>
      <c r="M19" s="14"/>
      <c r="N19" s="18"/>
      <c r="O19" s="18"/>
    </row>
    <row r="20" spans="1:15" ht="12.75">
      <c r="A20" s="9"/>
      <c r="B20" s="9"/>
      <c r="C20" s="9"/>
      <c r="D20" s="14"/>
      <c r="E20" s="14"/>
      <c r="F20" s="14"/>
      <c r="G20" s="14"/>
      <c r="H20" s="39"/>
      <c r="I20" s="39"/>
      <c r="J20" s="27"/>
      <c r="K20" s="14"/>
      <c r="L20" s="14"/>
      <c r="M20" s="14"/>
      <c r="N20" s="18"/>
      <c r="O20" s="18"/>
    </row>
    <row r="21" spans="1:15" ht="12.75">
      <c r="A21" s="9"/>
      <c r="B21" s="9"/>
      <c r="C21" s="9"/>
      <c r="D21" s="14"/>
      <c r="E21" s="14"/>
      <c r="F21" s="14"/>
      <c r="G21" s="14"/>
      <c r="H21" s="36"/>
      <c r="I21" s="36"/>
      <c r="J21" s="36"/>
      <c r="K21" s="12"/>
      <c r="L21" s="9"/>
      <c r="M21" s="9"/>
      <c r="N21" s="9"/>
      <c r="O21" s="9"/>
    </row>
    <row r="22" spans="1:15" ht="12.75">
      <c r="A22" s="9"/>
      <c r="B22" s="9"/>
      <c r="C22" s="9"/>
      <c r="D22" s="14"/>
      <c r="E22" s="14"/>
      <c r="F22" s="14"/>
      <c r="G22" s="14"/>
      <c r="H22" s="36"/>
      <c r="I22" s="36"/>
      <c r="J22" s="36"/>
      <c r="K22" s="12"/>
      <c r="L22" s="9"/>
      <c r="M22" s="9"/>
      <c r="N22" s="9"/>
      <c r="O22" s="9"/>
    </row>
    <row r="23" spans="1:15" ht="12.75">
      <c r="A23" s="9"/>
      <c r="B23" s="9"/>
      <c r="C23" s="9"/>
      <c r="D23" s="14"/>
      <c r="E23" s="14"/>
      <c r="F23" s="14"/>
      <c r="G23" s="14"/>
      <c r="H23" s="36"/>
      <c r="I23" s="36"/>
      <c r="J23" s="36"/>
      <c r="K23" s="12"/>
      <c r="L23" s="9"/>
      <c r="M23" s="9"/>
      <c r="N23" s="9"/>
      <c r="O23" s="9"/>
    </row>
    <row r="24" spans="1:15" ht="12.75">
      <c r="A24" s="9"/>
      <c r="B24" s="9"/>
      <c r="C24" s="9"/>
      <c r="D24" s="14"/>
      <c r="E24" s="14"/>
      <c r="F24" s="14"/>
      <c r="G24" s="14"/>
      <c r="H24" s="36"/>
      <c r="I24" s="36"/>
      <c r="J24" s="36"/>
      <c r="K24" s="12"/>
      <c r="L24" s="9"/>
      <c r="M24" s="9"/>
      <c r="N24" s="9"/>
      <c r="O24" s="9"/>
    </row>
    <row r="25" spans="1:15" ht="12.75">
      <c r="A25" s="9"/>
      <c r="B25" s="9"/>
      <c r="C25" s="9"/>
      <c r="D25" s="14"/>
      <c r="E25" s="14"/>
      <c r="F25" s="14"/>
      <c r="G25" s="14"/>
      <c r="H25" s="36"/>
      <c r="I25" s="36"/>
      <c r="J25" s="36"/>
      <c r="K25" s="12"/>
      <c r="L25" s="9"/>
      <c r="M25" s="9"/>
      <c r="N25" s="9"/>
      <c r="O25" s="9"/>
    </row>
    <row r="26" spans="1:15" ht="12.75">
      <c r="A26" s="9"/>
      <c r="B26" s="9"/>
      <c r="C26" s="9"/>
      <c r="D26" s="14"/>
      <c r="E26" s="14"/>
      <c r="F26" s="14"/>
      <c r="G26" s="14"/>
      <c r="H26" s="36"/>
      <c r="I26" s="36"/>
      <c r="J26" s="36"/>
      <c r="K26" s="12"/>
      <c r="L26" s="9"/>
      <c r="M26" s="9"/>
      <c r="N26" s="18"/>
      <c r="O26" s="18"/>
    </row>
    <row r="27" spans="1:15" ht="12.75">
      <c r="A27" s="9"/>
      <c r="B27" s="9"/>
      <c r="C27" s="9"/>
      <c r="D27" s="9"/>
      <c r="E27" s="9"/>
      <c r="F27" s="12"/>
      <c r="G27" s="12"/>
      <c r="H27" s="36"/>
      <c r="I27" s="36"/>
      <c r="J27" s="36"/>
      <c r="K27" s="9"/>
      <c r="L27" s="9"/>
      <c r="M27" s="9"/>
      <c r="N27" s="18"/>
      <c r="O27" s="18"/>
    </row>
    <row r="28" spans="1:15" ht="12.75">
      <c r="A28" s="9"/>
      <c r="B28" s="22"/>
      <c r="C28" s="9"/>
      <c r="D28" s="9"/>
      <c r="E28" s="9"/>
      <c r="F28" s="12"/>
      <c r="G28" s="12"/>
      <c r="H28" s="36"/>
      <c r="I28" s="36"/>
      <c r="J28" s="36"/>
      <c r="K28" s="9"/>
      <c r="L28" s="9"/>
      <c r="M28" s="9"/>
      <c r="N28" s="18"/>
      <c r="O28" s="18"/>
    </row>
    <row r="29" spans="1:15" ht="12.75">
      <c r="A29" s="9"/>
      <c r="B29" s="9"/>
      <c r="C29" s="9"/>
      <c r="D29" s="9"/>
      <c r="E29" s="9"/>
      <c r="F29" s="12"/>
      <c r="G29" s="12"/>
      <c r="H29" s="36"/>
      <c r="I29" s="36"/>
      <c r="J29" s="36"/>
      <c r="K29" s="9"/>
      <c r="L29" s="9"/>
      <c r="M29" s="9"/>
      <c r="N29" s="18"/>
      <c r="O29" s="18"/>
    </row>
    <row r="30" spans="1:15" ht="12.75">
      <c r="A30" s="9"/>
      <c r="B30" s="9"/>
      <c r="C30" s="9"/>
      <c r="D30" s="9"/>
      <c r="E30" s="9"/>
      <c r="F30" s="12"/>
      <c r="G30" s="12"/>
      <c r="H30" s="36"/>
      <c r="I30" s="36"/>
      <c r="J30" s="36"/>
      <c r="K30" s="9"/>
      <c r="L30" s="9"/>
      <c r="M30" s="9"/>
      <c r="N30" s="18"/>
      <c r="O30" s="18"/>
    </row>
    <row r="31" spans="1:15" ht="12.75">
      <c r="A31" s="9"/>
      <c r="B31" s="9"/>
      <c r="C31" s="9"/>
      <c r="D31" s="9"/>
      <c r="E31" s="9"/>
      <c r="F31" s="12"/>
      <c r="G31" s="12"/>
      <c r="H31" s="36"/>
      <c r="I31" s="36"/>
      <c r="J31" s="36"/>
      <c r="K31" s="9"/>
      <c r="L31" s="9"/>
      <c r="M31" s="9"/>
      <c r="N31" s="18"/>
      <c r="O31" s="18"/>
    </row>
    <row r="32" spans="1:15" ht="12.75">
      <c r="A32" s="9"/>
      <c r="B32" s="9"/>
      <c r="C32" s="9"/>
      <c r="D32" s="9"/>
      <c r="E32" s="9"/>
      <c r="F32" s="12"/>
      <c r="G32" s="12"/>
      <c r="H32" s="36"/>
      <c r="I32" s="36"/>
      <c r="J32" s="36"/>
      <c r="K32" s="9"/>
      <c r="L32" s="9"/>
      <c r="M32" s="9"/>
      <c r="N32" s="18"/>
      <c r="O32" s="18"/>
    </row>
    <row r="33" spans="1:15" ht="12.75">
      <c r="A33" s="9"/>
      <c r="B33" s="9"/>
      <c r="C33" s="9"/>
      <c r="D33" s="9"/>
      <c r="E33" s="9"/>
      <c r="F33" s="12"/>
      <c r="G33" s="12"/>
      <c r="H33" s="36"/>
      <c r="I33" s="36"/>
      <c r="J33" s="36"/>
      <c r="K33" s="9"/>
      <c r="L33" s="9"/>
      <c r="M33" s="9"/>
      <c r="N33" s="18"/>
      <c r="O33" s="18"/>
    </row>
    <row r="34" spans="1:15" ht="12.75">
      <c r="A34" s="9"/>
      <c r="B34" s="9"/>
      <c r="C34" s="9"/>
      <c r="D34" s="9"/>
      <c r="E34" s="9"/>
      <c r="F34" s="12"/>
      <c r="G34" s="12"/>
      <c r="H34" s="36"/>
      <c r="I34" s="36"/>
      <c r="J34" s="36"/>
      <c r="K34" s="9"/>
      <c r="L34" s="9"/>
      <c r="M34" s="9"/>
      <c r="N34" s="18"/>
      <c r="O34" s="18"/>
    </row>
    <row r="35" spans="1:15" ht="12.75">
      <c r="A35" s="9"/>
      <c r="B35" s="9"/>
      <c r="C35" s="9"/>
      <c r="D35" s="9"/>
      <c r="E35" s="9"/>
      <c r="F35" s="12"/>
      <c r="G35" s="12"/>
      <c r="H35" s="36"/>
      <c r="I35" s="36"/>
      <c r="J35" s="36"/>
      <c r="K35" s="9"/>
      <c r="L35" s="9"/>
      <c r="M35" s="9"/>
      <c r="N35" s="18"/>
      <c r="O35" s="18"/>
    </row>
    <row r="36" spans="1:15" ht="12.75">
      <c r="A36" s="9"/>
      <c r="B36" s="9"/>
      <c r="C36" s="9"/>
      <c r="D36" s="9"/>
      <c r="E36" s="9"/>
      <c r="F36" s="12"/>
      <c r="G36" s="12"/>
      <c r="H36" s="36"/>
      <c r="I36" s="36"/>
      <c r="J36" s="36"/>
      <c r="K36" s="9"/>
      <c r="L36" s="9"/>
      <c r="M36" s="9"/>
      <c r="N36" s="18"/>
      <c r="O36" s="18"/>
    </row>
    <row r="37" spans="1:15" ht="12.75">
      <c r="A37" s="10"/>
      <c r="B37" s="10"/>
      <c r="C37" s="10"/>
      <c r="D37" s="10"/>
      <c r="E37" s="10"/>
      <c r="F37" s="13"/>
      <c r="G37" s="13"/>
      <c r="H37" s="40"/>
      <c r="I37" s="40"/>
      <c r="J37" s="40"/>
      <c r="K37" s="10"/>
      <c r="L37" s="10"/>
      <c r="M37" s="10"/>
      <c r="N37" s="19"/>
      <c r="O37" s="19"/>
    </row>
    <row r="38" spans="1:11" ht="12.75">
      <c r="A38" s="1"/>
      <c r="B38" s="1"/>
      <c r="C38" s="2"/>
      <c r="D38" s="2"/>
      <c r="E38" s="2"/>
      <c r="F38" s="15"/>
      <c r="G38" s="2" t="s">
        <v>19</v>
      </c>
      <c r="H38" s="41">
        <f>SUM(H13:H37)</f>
        <v>212989</v>
      </c>
      <c r="I38" s="41">
        <f>SUM(I13:I37)</f>
        <v>212989</v>
      </c>
      <c r="J38" s="41"/>
      <c r="K38" s="29"/>
    </row>
    <row r="39" spans="1:11" ht="12.75">
      <c r="A39" s="1"/>
      <c r="B39" s="1"/>
      <c r="C39" s="2"/>
      <c r="D39" s="2"/>
      <c r="E39" s="2"/>
      <c r="F39" s="16"/>
      <c r="G39" s="2" t="s">
        <v>20</v>
      </c>
      <c r="H39" s="41"/>
      <c r="I39" s="41"/>
      <c r="J39" s="41"/>
      <c r="K39" s="24"/>
    </row>
    <row r="40" spans="1:11" ht="12.75">
      <c r="A40" s="1"/>
      <c r="B40" s="1"/>
      <c r="C40" s="2"/>
      <c r="D40" s="2"/>
      <c r="E40" s="2"/>
      <c r="F40" s="17"/>
      <c r="G40" s="2" t="s">
        <v>21</v>
      </c>
      <c r="H40" s="42">
        <f>SUM(H38)</f>
        <v>212989</v>
      </c>
      <c r="I40" s="42">
        <f>SUM(I38)</f>
        <v>212989</v>
      </c>
      <c r="J40" s="41"/>
      <c r="K40" s="60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8" ht="12.75">
      <c r="A42" s="1"/>
      <c r="C42" s="1"/>
      <c r="D42" s="1"/>
      <c r="E42" s="1"/>
      <c r="F42" s="4"/>
      <c r="G42" s="1"/>
      <c r="H42" s="1"/>
    </row>
    <row r="43" spans="1:8" ht="12.75">
      <c r="A43" s="1"/>
      <c r="C43" s="1"/>
      <c r="D43" s="1"/>
      <c r="E43" s="1"/>
      <c r="F43" s="4"/>
      <c r="G43" s="1"/>
      <c r="H43" s="1"/>
    </row>
    <row r="44" spans="1:8" ht="12.75">
      <c r="A44" s="1"/>
      <c r="C44" s="1"/>
      <c r="D44" s="1"/>
      <c r="E44" s="1"/>
      <c r="F44" s="4"/>
      <c r="G44" s="1"/>
      <c r="H44" s="1"/>
    </row>
    <row r="45" spans="1:11" ht="12.75">
      <c r="A45" s="1"/>
      <c r="B45" s="11" t="s">
        <v>55</v>
      </c>
      <c r="C45" s="1"/>
      <c r="D45" s="1"/>
      <c r="E45" s="1"/>
      <c r="F45" s="1"/>
      <c r="G45" s="1"/>
      <c r="H45" s="1"/>
      <c r="I45" s="189" t="s">
        <v>56</v>
      </c>
      <c r="J45" s="189"/>
      <c r="K45" s="189"/>
    </row>
    <row r="46" spans="1:11" ht="12.75">
      <c r="A46" s="1"/>
      <c r="B46" s="11" t="s">
        <v>22</v>
      </c>
      <c r="C46" s="1"/>
      <c r="D46" s="1"/>
      <c r="E46" s="1"/>
      <c r="F46" s="1"/>
      <c r="G46" s="1"/>
      <c r="H46" s="1"/>
      <c r="I46" s="189" t="s">
        <v>23</v>
      </c>
      <c r="J46" s="189"/>
      <c r="K46" s="189"/>
    </row>
    <row r="47" spans="1:11" ht="12.75">
      <c r="A47" s="1"/>
      <c r="B47" s="11"/>
      <c r="C47" s="1"/>
      <c r="D47" s="1"/>
      <c r="E47" s="1"/>
      <c r="F47" s="1"/>
      <c r="G47" s="1"/>
      <c r="H47" s="1"/>
      <c r="I47" s="11"/>
      <c r="J47" s="11"/>
      <c r="K47" s="11"/>
    </row>
  </sheetData>
  <mergeCells count="15">
    <mergeCell ref="A2:O2"/>
    <mergeCell ref="A3:O3"/>
    <mergeCell ref="A4:O4"/>
    <mergeCell ref="A5:O5"/>
    <mergeCell ref="L11:M11"/>
    <mergeCell ref="N11:O11"/>
    <mergeCell ref="A6:O6"/>
    <mergeCell ref="D10:E10"/>
    <mergeCell ref="H10:K10"/>
    <mergeCell ref="L10:M10"/>
    <mergeCell ref="N10:O10"/>
    <mergeCell ref="I45:K45"/>
    <mergeCell ref="I46:K46"/>
    <mergeCell ref="D11:E11"/>
    <mergeCell ref="H11:K11"/>
  </mergeCells>
  <printOptions horizontalCentered="1"/>
  <pageMargins left="0" right="0" top="0.1968503937007874" bottom="0" header="0" footer="0"/>
  <pageSetup horizontalDpi="300" verticalDpi="3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">
    <tabColor indexed="60"/>
  </sheetPr>
  <dimension ref="A1:O47"/>
  <sheetViews>
    <sheetView workbookViewId="0" topLeftCell="A1">
      <selection activeCell="A15" sqref="A15"/>
    </sheetView>
  </sheetViews>
  <sheetFormatPr defaultColWidth="11.421875" defaultRowHeight="12.75"/>
  <cols>
    <col min="2" max="2" width="27.28125" style="0" customWidth="1"/>
    <col min="3" max="3" width="22.421875" style="0" customWidth="1"/>
    <col min="4" max="4" width="5.57421875" style="0" customWidth="1"/>
    <col min="5" max="5" width="6.421875" style="0" customWidth="1"/>
    <col min="6" max="6" width="10.8515625" style="0" customWidth="1"/>
    <col min="7" max="7" width="10.00390625" style="0" customWidth="1"/>
    <col min="8" max="8" width="12.57421875" style="0" customWidth="1"/>
    <col min="11" max="11" width="9.7109375" style="0" customWidth="1"/>
    <col min="12" max="12" width="9.28125" style="0" customWidth="1"/>
    <col min="13" max="13" width="8.421875" style="0" customWidth="1"/>
    <col min="14" max="14" width="6.140625" style="0" customWidth="1"/>
    <col min="15" max="15" width="6.00390625" style="0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86</v>
      </c>
      <c r="J9" s="3"/>
      <c r="K9" s="4" t="s">
        <v>5</v>
      </c>
      <c r="M9" s="1"/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25"/>
      <c r="C13" s="9"/>
      <c r="D13" s="14"/>
      <c r="E13" s="14"/>
      <c r="F13" s="14"/>
      <c r="G13" s="14"/>
      <c r="H13" s="28"/>
      <c r="I13" s="28"/>
      <c r="J13" s="28"/>
      <c r="K13" s="14"/>
      <c r="L13" s="14"/>
      <c r="M13" s="14"/>
      <c r="N13" s="9"/>
      <c r="O13" s="9"/>
    </row>
    <row r="14" spans="1:15" ht="12.75">
      <c r="A14" s="9"/>
      <c r="B14" s="9"/>
      <c r="C14" s="9"/>
      <c r="D14" s="14"/>
      <c r="E14" s="14"/>
      <c r="F14" s="14"/>
      <c r="G14" s="14"/>
      <c r="H14" s="28"/>
      <c r="I14" s="58"/>
      <c r="J14" s="58"/>
      <c r="K14" s="14"/>
      <c r="L14" s="14"/>
      <c r="M14" s="14" t="s">
        <v>18</v>
      </c>
      <c r="N14" s="9"/>
      <c r="O14" s="9"/>
    </row>
    <row r="15" spans="1:15" ht="12.75">
      <c r="A15" s="9" t="s">
        <v>653</v>
      </c>
      <c r="B15" s="9" t="s">
        <v>86</v>
      </c>
      <c r="C15" s="9" t="s">
        <v>26</v>
      </c>
      <c r="D15" s="14"/>
      <c r="E15" s="14"/>
      <c r="F15" s="14" t="s">
        <v>58</v>
      </c>
      <c r="G15" s="14" t="s">
        <v>49</v>
      </c>
      <c r="H15" s="36">
        <f>SUM(I15:J15)</f>
        <v>1189777</v>
      </c>
      <c r="I15" s="39">
        <v>1189777</v>
      </c>
      <c r="J15" s="27"/>
      <c r="K15" s="29"/>
      <c r="L15" s="14"/>
      <c r="M15" s="14"/>
      <c r="N15" s="18"/>
      <c r="O15" s="18"/>
    </row>
    <row r="16" spans="1:15" ht="12.75">
      <c r="A16" s="9"/>
      <c r="B16" s="9"/>
      <c r="C16" s="9"/>
      <c r="D16" s="14"/>
      <c r="E16" s="14"/>
      <c r="F16" s="14"/>
      <c r="G16" s="14"/>
      <c r="H16" s="39"/>
      <c r="I16" s="39"/>
      <c r="J16" s="27"/>
      <c r="K16" s="14"/>
      <c r="L16" s="14"/>
      <c r="M16" s="14"/>
      <c r="N16" s="18"/>
      <c r="O16" s="18"/>
    </row>
    <row r="17" spans="1:15" ht="12.75">
      <c r="A17" s="9"/>
      <c r="B17" s="9"/>
      <c r="C17" s="9"/>
      <c r="D17" s="14"/>
      <c r="E17" s="14"/>
      <c r="F17" s="14"/>
      <c r="G17" s="14"/>
      <c r="H17" s="39"/>
      <c r="I17" s="39"/>
      <c r="J17" s="27"/>
      <c r="K17" s="14"/>
      <c r="L17" s="14"/>
      <c r="M17" s="14"/>
      <c r="N17" s="18"/>
      <c r="O17" s="18"/>
    </row>
    <row r="18" spans="1:15" ht="12.75">
      <c r="A18" s="9"/>
      <c r="B18" s="9"/>
      <c r="C18" s="9"/>
      <c r="D18" s="14"/>
      <c r="E18" s="14"/>
      <c r="F18" s="14"/>
      <c r="G18" s="14"/>
      <c r="H18" s="39"/>
      <c r="I18" s="39"/>
      <c r="J18" s="27"/>
      <c r="K18" s="14"/>
      <c r="L18" s="14"/>
      <c r="M18" s="14"/>
      <c r="N18" s="18"/>
      <c r="O18" s="18"/>
    </row>
    <row r="19" spans="1:15" ht="12.75">
      <c r="A19" s="9"/>
      <c r="B19" s="9"/>
      <c r="C19" s="9"/>
      <c r="D19" s="14"/>
      <c r="E19" s="14"/>
      <c r="F19" s="14"/>
      <c r="G19" s="14"/>
      <c r="H19" s="39"/>
      <c r="I19" s="39"/>
      <c r="J19" s="27"/>
      <c r="K19" s="14"/>
      <c r="L19" s="14"/>
      <c r="M19" s="14"/>
      <c r="N19" s="18"/>
      <c r="O19" s="18"/>
    </row>
    <row r="20" spans="1:15" ht="12.75">
      <c r="A20" s="9"/>
      <c r="B20" s="9"/>
      <c r="C20" s="9"/>
      <c r="D20" s="14"/>
      <c r="E20" s="14"/>
      <c r="F20" s="14"/>
      <c r="G20" s="14"/>
      <c r="H20" s="36"/>
      <c r="I20" s="36"/>
      <c r="J20" s="36"/>
      <c r="K20" s="12"/>
      <c r="L20" s="9"/>
      <c r="M20" s="9"/>
      <c r="N20" s="9"/>
      <c r="O20" s="9"/>
    </row>
    <row r="21" spans="1:15" ht="12.75">
      <c r="A21" s="9"/>
      <c r="B21" s="9"/>
      <c r="C21" s="9"/>
      <c r="D21" s="14"/>
      <c r="E21" s="14"/>
      <c r="F21" s="14"/>
      <c r="G21" s="14"/>
      <c r="H21" s="36"/>
      <c r="I21" s="36"/>
      <c r="J21" s="36"/>
      <c r="K21" s="12"/>
      <c r="L21" s="9"/>
      <c r="M21" s="9"/>
      <c r="N21" s="9"/>
      <c r="O21" s="9"/>
    </row>
    <row r="22" spans="1:15" ht="12.75">
      <c r="A22" s="9"/>
      <c r="B22" s="9"/>
      <c r="C22" s="9"/>
      <c r="D22" s="14"/>
      <c r="E22" s="14"/>
      <c r="F22" s="14"/>
      <c r="G22" s="14"/>
      <c r="H22" s="36"/>
      <c r="I22" s="36"/>
      <c r="J22" s="36"/>
      <c r="K22" s="12"/>
      <c r="L22" s="9"/>
      <c r="M22" s="9"/>
      <c r="N22" s="9"/>
      <c r="O22" s="9"/>
    </row>
    <row r="23" spans="1:15" ht="12.75">
      <c r="A23" s="9"/>
      <c r="B23" s="9"/>
      <c r="C23" s="9"/>
      <c r="D23" s="14"/>
      <c r="E23" s="14"/>
      <c r="F23" s="14"/>
      <c r="G23" s="14"/>
      <c r="H23" s="36"/>
      <c r="I23" s="36"/>
      <c r="J23" s="36"/>
      <c r="K23" s="12"/>
      <c r="L23" s="9"/>
      <c r="M23" s="9"/>
      <c r="N23" s="9"/>
      <c r="O23" s="9"/>
    </row>
    <row r="24" spans="1:15" ht="12.75">
      <c r="A24" s="9"/>
      <c r="B24" s="9"/>
      <c r="C24" s="9"/>
      <c r="D24" s="14"/>
      <c r="E24" s="14"/>
      <c r="F24" s="14"/>
      <c r="G24" s="14"/>
      <c r="H24" s="36"/>
      <c r="I24" s="36"/>
      <c r="J24" s="36"/>
      <c r="K24" s="12"/>
      <c r="L24" s="9"/>
      <c r="M24" s="9"/>
      <c r="N24" s="9"/>
      <c r="O24" s="9"/>
    </row>
    <row r="25" spans="1:15" ht="12.75">
      <c r="A25" s="9"/>
      <c r="B25" s="9"/>
      <c r="C25" s="9"/>
      <c r="D25" s="14"/>
      <c r="E25" s="14"/>
      <c r="F25" s="14"/>
      <c r="G25" s="14"/>
      <c r="H25" s="36"/>
      <c r="I25" s="36"/>
      <c r="J25" s="36"/>
      <c r="K25" s="12"/>
      <c r="L25" s="9"/>
      <c r="M25" s="9"/>
      <c r="N25" s="18"/>
      <c r="O25" s="18"/>
    </row>
    <row r="26" spans="1:15" ht="12.75">
      <c r="A26" s="9"/>
      <c r="B26" s="9"/>
      <c r="C26" s="9"/>
      <c r="D26" s="9"/>
      <c r="E26" s="9"/>
      <c r="F26" s="12"/>
      <c r="G26" s="12"/>
      <c r="H26" s="36"/>
      <c r="I26" s="36"/>
      <c r="J26" s="36"/>
      <c r="K26" s="9"/>
      <c r="L26" s="9"/>
      <c r="M26" s="9"/>
      <c r="N26" s="18"/>
      <c r="O26" s="18"/>
    </row>
    <row r="27" spans="1:15" ht="12.75">
      <c r="A27" s="9"/>
      <c r="B27" s="22"/>
      <c r="C27" s="9"/>
      <c r="D27" s="9"/>
      <c r="E27" s="9"/>
      <c r="F27" s="12"/>
      <c r="G27" s="12"/>
      <c r="H27" s="36"/>
      <c r="I27" s="36"/>
      <c r="J27" s="36"/>
      <c r="K27" s="9"/>
      <c r="L27" s="9"/>
      <c r="M27" s="9"/>
      <c r="N27" s="18"/>
      <c r="O27" s="18"/>
    </row>
    <row r="28" spans="1:15" ht="12.75">
      <c r="A28" s="9"/>
      <c r="B28" s="9"/>
      <c r="C28" s="9"/>
      <c r="D28" s="9"/>
      <c r="E28" s="9"/>
      <c r="F28" s="12"/>
      <c r="G28" s="12"/>
      <c r="H28" s="36"/>
      <c r="I28" s="36"/>
      <c r="J28" s="36"/>
      <c r="K28" s="9"/>
      <c r="L28" s="9"/>
      <c r="M28" s="9"/>
      <c r="N28" s="18"/>
      <c r="O28" s="18"/>
    </row>
    <row r="29" spans="1:15" ht="12.75">
      <c r="A29" s="9"/>
      <c r="B29" s="9"/>
      <c r="C29" s="9"/>
      <c r="D29" s="9"/>
      <c r="E29" s="9"/>
      <c r="F29" s="12"/>
      <c r="G29" s="12"/>
      <c r="H29" s="36"/>
      <c r="I29" s="36"/>
      <c r="J29" s="36"/>
      <c r="K29" s="9"/>
      <c r="L29" s="9"/>
      <c r="M29" s="9"/>
      <c r="N29" s="18"/>
      <c r="O29" s="18"/>
    </row>
    <row r="30" spans="1:15" ht="12.75">
      <c r="A30" s="9"/>
      <c r="B30" s="9"/>
      <c r="C30" s="9"/>
      <c r="D30" s="9"/>
      <c r="E30" s="9"/>
      <c r="F30" s="12"/>
      <c r="G30" s="12"/>
      <c r="H30" s="36"/>
      <c r="I30" s="36"/>
      <c r="J30" s="36"/>
      <c r="K30" s="9"/>
      <c r="L30" s="9"/>
      <c r="M30" s="9"/>
      <c r="N30" s="18"/>
      <c r="O30" s="18"/>
    </row>
    <row r="31" spans="1:15" ht="12.75">
      <c r="A31" s="9"/>
      <c r="B31" s="9"/>
      <c r="C31" s="9"/>
      <c r="D31" s="9"/>
      <c r="E31" s="9"/>
      <c r="F31" s="12"/>
      <c r="G31" s="12"/>
      <c r="H31" s="36"/>
      <c r="I31" s="36"/>
      <c r="J31" s="36"/>
      <c r="K31" s="9"/>
      <c r="L31" s="9"/>
      <c r="M31" s="9"/>
      <c r="N31" s="18"/>
      <c r="O31" s="18"/>
    </row>
    <row r="32" spans="1:15" ht="12.75">
      <c r="A32" s="9"/>
      <c r="B32" s="9"/>
      <c r="C32" s="9"/>
      <c r="D32" s="9"/>
      <c r="E32" s="9"/>
      <c r="F32" s="12"/>
      <c r="G32" s="12"/>
      <c r="H32" s="36"/>
      <c r="I32" s="36"/>
      <c r="J32" s="36"/>
      <c r="K32" s="9"/>
      <c r="L32" s="9"/>
      <c r="M32" s="9"/>
      <c r="N32" s="18"/>
      <c r="O32" s="18"/>
    </row>
    <row r="33" spans="1:15" ht="12.75">
      <c r="A33" s="9"/>
      <c r="B33" s="9"/>
      <c r="C33" s="9"/>
      <c r="D33" s="9"/>
      <c r="E33" s="9"/>
      <c r="F33" s="12"/>
      <c r="G33" s="12"/>
      <c r="H33" s="36"/>
      <c r="I33" s="36"/>
      <c r="J33" s="36"/>
      <c r="K33" s="9"/>
      <c r="L33" s="9"/>
      <c r="M33" s="9"/>
      <c r="N33" s="18"/>
      <c r="O33" s="18"/>
    </row>
    <row r="34" spans="1:15" ht="12.75">
      <c r="A34" s="9"/>
      <c r="B34" s="9"/>
      <c r="C34" s="9"/>
      <c r="D34" s="9"/>
      <c r="E34" s="9"/>
      <c r="F34" s="12"/>
      <c r="G34" s="12"/>
      <c r="H34" s="36"/>
      <c r="I34" s="36"/>
      <c r="J34" s="36"/>
      <c r="K34" s="9"/>
      <c r="L34" s="9"/>
      <c r="M34" s="9"/>
      <c r="N34" s="18"/>
      <c r="O34" s="18"/>
    </row>
    <row r="35" spans="1:15" ht="12.75">
      <c r="A35" s="9"/>
      <c r="B35" s="9"/>
      <c r="C35" s="9"/>
      <c r="D35" s="9"/>
      <c r="E35" s="9"/>
      <c r="F35" s="12"/>
      <c r="G35" s="12"/>
      <c r="H35" s="36"/>
      <c r="I35" s="36"/>
      <c r="J35" s="36"/>
      <c r="K35" s="9"/>
      <c r="L35" s="9"/>
      <c r="M35" s="9"/>
      <c r="N35" s="18"/>
      <c r="O35" s="18"/>
    </row>
    <row r="36" spans="1:15" ht="12.75">
      <c r="A36" s="9"/>
      <c r="B36" s="9"/>
      <c r="C36" s="9"/>
      <c r="D36" s="9"/>
      <c r="E36" s="9"/>
      <c r="F36" s="12"/>
      <c r="G36" s="12"/>
      <c r="H36" s="36"/>
      <c r="I36" s="36"/>
      <c r="J36" s="36"/>
      <c r="K36" s="9"/>
      <c r="L36" s="9"/>
      <c r="M36" s="9"/>
      <c r="N36" s="18"/>
      <c r="O36" s="18"/>
    </row>
    <row r="37" spans="1:15" ht="12.75">
      <c r="A37" s="9"/>
      <c r="B37" s="9"/>
      <c r="C37" s="9"/>
      <c r="D37" s="9"/>
      <c r="E37" s="9"/>
      <c r="F37" s="12"/>
      <c r="G37" s="12"/>
      <c r="H37" s="36"/>
      <c r="I37" s="36"/>
      <c r="J37" s="36"/>
      <c r="K37" s="9"/>
      <c r="L37" s="9"/>
      <c r="M37" s="9"/>
      <c r="N37" s="18"/>
      <c r="O37" s="18"/>
    </row>
    <row r="38" spans="1:15" ht="12.75">
      <c r="A38" s="9"/>
      <c r="B38" s="9"/>
      <c r="C38" s="9"/>
      <c r="D38" s="9"/>
      <c r="E38" s="9"/>
      <c r="F38" s="12"/>
      <c r="G38" s="12"/>
      <c r="H38" s="36"/>
      <c r="I38" s="36"/>
      <c r="J38" s="36"/>
      <c r="K38" s="9"/>
      <c r="L38" s="9"/>
      <c r="M38" s="9"/>
      <c r="N38" s="18"/>
      <c r="O38" s="18"/>
    </row>
    <row r="39" spans="1:15" ht="12.75">
      <c r="A39" s="10"/>
      <c r="B39" s="10"/>
      <c r="C39" s="10"/>
      <c r="D39" s="10"/>
      <c r="E39" s="10"/>
      <c r="F39" s="13"/>
      <c r="G39" s="13"/>
      <c r="H39" s="40"/>
      <c r="I39" s="40"/>
      <c r="J39" s="40"/>
      <c r="K39" s="10"/>
      <c r="L39" s="10"/>
      <c r="M39" s="10"/>
      <c r="N39" s="19"/>
      <c r="O39" s="19"/>
    </row>
    <row r="40" spans="1:11" ht="12.75">
      <c r="A40" s="1"/>
      <c r="B40" s="1"/>
      <c r="C40" s="2"/>
      <c r="D40" s="2"/>
      <c r="E40" s="2"/>
      <c r="F40" s="15"/>
      <c r="G40" s="2" t="s">
        <v>19</v>
      </c>
      <c r="H40" s="41">
        <f>SUM(H13:H39)</f>
        <v>1189777</v>
      </c>
      <c r="I40" s="41">
        <f>SUM(I13:I39)</f>
        <v>1189777</v>
      </c>
      <c r="J40" s="41"/>
      <c r="K40" s="29"/>
    </row>
    <row r="41" spans="1:11" ht="12.75">
      <c r="A41" s="1"/>
      <c r="B41" s="1"/>
      <c r="C41" s="2"/>
      <c r="D41" s="2"/>
      <c r="E41" s="2"/>
      <c r="F41" s="16"/>
      <c r="G41" s="2" t="s">
        <v>20</v>
      </c>
      <c r="H41" s="41"/>
      <c r="I41" s="41"/>
      <c r="J41" s="41"/>
      <c r="K41" s="24"/>
    </row>
    <row r="42" spans="1:11" ht="12.75">
      <c r="A42" s="1"/>
      <c r="B42" s="1"/>
      <c r="C42" s="2"/>
      <c r="D42" s="2"/>
      <c r="E42" s="2"/>
      <c r="F42" s="17"/>
      <c r="G42" s="2" t="s">
        <v>21</v>
      </c>
      <c r="H42" s="42">
        <f>SUM(H40)</f>
        <v>1189777</v>
      </c>
      <c r="I42" s="42">
        <f>SUM(I40)</f>
        <v>1189777</v>
      </c>
      <c r="J42" s="41"/>
      <c r="K42" s="60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8" ht="12.75">
      <c r="A44" s="1"/>
      <c r="C44" s="1"/>
      <c r="D44" s="1"/>
      <c r="E44" s="1"/>
      <c r="F44" s="4"/>
      <c r="G44" s="1"/>
      <c r="H44" s="1"/>
    </row>
    <row r="45" spans="1:11" ht="12.75">
      <c r="A45" s="1"/>
      <c r="B45" s="11" t="s">
        <v>55</v>
      </c>
      <c r="C45" s="1"/>
      <c r="D45" s="1"/>
      <c r="E45" s="1"/>
      <c r="F45" s="1"/>
      <c r="G45" s="1"/>
      <c r="H45" s="1"/>
      <c r="I45" s="189" t="s">
        <v>56</v>
      </c>
      <c r="J45" s="189"/>
      <c r="K45" s="189"/>
    </row>
    <row r="46" spans="1:11" ht="12.75">
      <c r="A46" s="1"/>
      <c r="B46" s="11" t="s">
        <v>22</v>
      </c>
      <c r="C46" s="1"/>
      <c r="D46" s="1"/>
      <c r="E46" s="1"/>
      <c r="F46" s="1"/>
      <c r="G46" s="1"/>
      <c r="H46" s="1"/>
      <c r="I46" s="189" t="s">
        <v>23</v>
      </c>
      <c r="J46" s="189"/>
      <c r="K46" s="189"/>
    </row>
    <row r="47" spans="1:11" ht="12.75">
      <c r="A47" s="1"/>
      <c r="B47" s="11"/>
      <c r="C47" s="1"/>
      <c r="D47" s="1"/>
      <c r="E47" s="1"/>
      <c r="F47" s="1"/>
      <c r="G47" s="1"/>
      <c r="H47" s="1"/>
      <c r="I47" s="11"/>
      <c r="J47" s="11"/>
      <c r="K47" s="11"/>
    </row>
  </sheetData>
  <mergeCells count="15">
    <mergeCell ref="A2:O2"/>
    <mergeCell ref="A3:O3"/>
    <mergeCell ref="A4:O4"/>
    <mergeCell ref="A5:O5"/>
    <mergeCell ref="L11:M11"/>
    <mergeCell ref="N11:O11"/>
    <mergeCell ref="A6:O6"/>
    <mergeCell ref="D10:E10"/>
    <mergeCell ref="H10:K10"/>
    <mergeCell ref="L10:M10"/>
    <mergeCell ref="N10:O10"/>
    <mergeCell ref="I45:K45"/>
    <mergeCell ref="I46:K46"/>
    <mergeCell ref="D11:E11"/>
    <mergeCell ref="H11:K11"/>
  </mergeCells>
  <printOptions horizontalCentered="1"/>
  <pageMargins left="0" right="0" top="0.1968503937007874" bottom="0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13"/>
  </sheetPr>
  <dimension ref="A1:O360"/>
  <sheetViews>
    <sheetView zoomScaleSheetLayoutView="100" workbookViewId="0" topLeftCell="A137">
      <selection activeCell="A148" sqref="A148"/>
    </sheetView>
  </sheetViews>
  <sheetFormatPr defaultColWidth="11.421875" defaultRowHeight="12.75"/>
  <cols>
    <col min="1" max="1" width="11.421875" style="3" customWidth="1"/>
    <col min="2" max="2" width="30.57421875" style="3" customWidth="1"/>
    <col min="3" max="3" width="21.140625" style="3" customWidth="1"/>
    <col min="4" max="4" width="5.57421875" style="3" customWidth="1"/>
    <col min="5" max="5" width="7.00390625" style="3" customWidth="1"/>
    <col min="6" max="6" width="10.8515625" style="3" customWidth="1"/>
    <col min="7" max="7" width="10.00390625" style="3" customWidth="1"/>
    <col min="8" max="8" width="12.421875" style="3" customWidth="1"/>
    <col min="9" max="9" width="11.8515625" style="3" customWidth="1"/>
    <col min="10" max="10" width="11.57421875" style="3" customWidth="1"/>
    <col min="11" max="11" width="9.00390625" style="3" customWidth="1"/>
    <col min="12" max="12" width="9.28125" style="3" customWidth="1"/>
    <col min="13" max="13" width="7.7109375" style="3" customWidth="1"/>
    <col min="14" max="14" width="6.140625" style="3" customWidth="1"/>
    <col min="15" max="15" width="6.00390625" style="3" customWidth="1"/>
    <col min="16" max="16384" width="11.421875" style="3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116</v>
      </c>
      <c r="K9" s="4" t="s">
        <v>5</v>
      </c>
      <c r="M9" s="1" t="s">
        <v>46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68" t="s">
        <v>140</v>
      </c>
      <c r="C13" s="9"/>
      <c r="D13" s="143"/>
      <c r="E13" s="143"/>
      <c r="F13" s="14"/>
      <c r="G13" s="14"/>
      <c r="H13" s="39"/>
      <c r="I13" s="39"/>
      <c r="J13" s="39"/>
      <c r="K13" s="46"/>
      <c r="L13" s="14"/>
      <c r="M13" s="14"/>
      <c r="N13" s="9"/>
      <c r="O13" s="9"/>
    </row>
    <row r="14" spans="1:15" ht="12.75">
      <c r="A14" s="9" t="s">
        <v>435</v>
      </c>
      <c r="B14" s="9" t="s">
        <v>142</v>
      </c>
      <c r="C14" s="9" t="s">
        <v>143</v>
      </c>
      <c r="D14" s="143"/>
      <c r="E14" s="143"/>
      <c r="F14" s="14" t="s">
        <v>58</v>
      </c>
      <c r="G14" s="14" t="s">
        <v>49</v>
      </c>
      <c r="H14" s="36">
        <v>47558</v>
      </c>
      <c r="I14" s="36">
        <f>H14*80%</f>
        <v>38046.4</v>
      </c>
      <c r="J14" s="36">
        <f>H14*20%</f>
        <v>9511.6</v>
      </c>
      <c r="K14" s="39"/>
      <c r="L14" s="14"/>
      <c r="M14" s="14"/>
      <c r="N14" s="9"/>
      <c r="O14" s="9"/>
    </row>
    <row r="15" spans="1:15" ht="12.75">
      <c r="A15" s="9"/>
      <c r="B15" s="9"/>
      <c r="C15" s="9"/>
      <c r="D15" s="143"/>
      <c r="E15" s="143"/>
      <c r="F15" s="14"/>
      <c r="G15" s="20"/>
      <c r="H15" s="45"/>
      <c r="I15" s="39"/>
      <c r="J15" s="39"/>
      <c r="K15" s="39"/>
      <c r="L15" s="14"/>
      <c r="M15" s="14"/>
      <c r="N15" s="33"/>
      <c r="O15" s="33"/>
    </row>
    <row r="16" spans="1:15" ht="12.75">
      <c r="A16" s="9"/>
      <c r="B16" s="9"/>
      <c r="C16" s="9"/>
      <c r="D16" s="143"/>
      <c r="E16" s="143"/>
      <c r="F16" s="14"/>
      <c r="G16" s="20"/>
      <c r="H16" s="39"/>
      <c r="I16" s="39"/>
      <c r="J16" s="39"/>
      <c r="K16" s="39"/>
      <c r="L16" s="14"/>
      <c r="M16" s="14"/>
      <c r="N16" s="9"/>
      <c r="O16" s="33"/>
    </row>
    <row r="17" spans="1:15" ht="12.75">
      <c r="A17" s="9" t="s">
        <v>436</v>
      </c>
      <c r="B17" s="9" t="s">
        <v>144</v>
      </c>
      <c r="C17" s="9" t="s">
        <v>145</v>
      </c>
      <c r="D17" s="143"/>
      <c r="E17" s="143"/>
      <c r="F17" s="14" t="s">
        <v>58</v>
      </c>
      <c r="G17" s="14" t="s">
        <v>49</v>
      </c>
      <c r="H17" s="36">
        <v>89750</v>
      </c>
      <c r="I17" s="36">
        <f>H17*80%</f>
        <v>71800</v>
      </c>
      <c r="J17" s="36">
        <f>H17*20%</f>
        <v>17950</v>
      </c>
      <c r="K17" s="39"/>
      <c r="L17" s="14"/>
      <c r="M17" s="14"/>
      <c r="N17" s="33"/>
      <c r="O17" s="33"/>
    </row>
    <row r="18" spans="1:15" ht="12.75">
      <c r="A18" s="9"/>
      <c r="B18" s="9"/>
      <c r="C18" s="9"/>
      <c r="D18" s="143"/>
      <c r="E18" s="143"/>
      <c r="F18" s="14"/>
      <c r="G18" s="14"/>
      <c r="H18" s="36"/>
      <c r="I18" s="36"/>
      <c r="J18" s="36"/>
      <c r="K18" s="39"/>
      <c r="L18" s="14"/>
      <c r="M18" s="14"/>
      <c r="N18" s="33"/>
      <c r="O18" s="33"/>
    </row>
    <row r="19" spans="1:15" ht="12.75">
      <c r="A19" s="9"/>
      <c r="B19" s="9"/>
      <c r="C19" s="9"/>
      <c r="D19" s="143"/>
      <c r="E19" s="143"/>
      <c r="F19" s="14"/>
      <c r="G19" s="14"/>
      <c r="H19" s="36"/>
      <c r="I19" s="36"/>
      <c r="J19" s="36"/>
      <c r="K19" s="39"/>
      <c r="L19" s="14"/>
      <c r="M19" s="14"/>
      <c r="N19" s="33"/>
      <c r="O19" s="33"/>
    </row>
    <row r="20" spans="1:15" ht="12.75">
      <c r="A20" s="9" t="s">
        <v>437</v>
      </c>
      <c r="B20" s="9" t="s">
        <v>146</v>
      </c>
      <c r="C20" s="9" t="s">
        <v>147</v>
      </c>
      <c r="D20" s="143"/>
      <c r="E20" s="143"/>
      <c r="F20" s="14" t="s">
        <v>58</v>
      </c>
      <c r="G20" s="14" t="s">
        <v>49</v>
      </c>
      <c r="H20" s="36">
        <v>103564</v>
      </c>
      <c r="I20" s="36">
        <f>H20*80%</f>
        <v>82851.20000000001</v>
      </c>
      <c r="J20" s="36">
        <f>H20*20%</f>
        <v>20712.800000000003</v>
      </c>
      <c r="K20" s="39"/>
      <c r="L20" s="14"/>
      <c r="M20" s="14"/>
      <c r="N20" s="9"/>
      <c r="O20" s="33"/>
    </row>
    <row r="21" spans="1:15" ht="12.75">
      <c r="A21" s="9"/>
      <c r="B21" s="9"/>
      <c r="C21" s="9"/>
      <c r="D21" s="143"/>
      <c r="E21" s="143"/>
      <c r="F21" s="14"/>
      <c r="G21" s="14"/>
      <c r="H21" s="39"/>
      <c r="I21" s="39"/>
      <c r="J21" s="69"/>
      <c r="K21" s="39"/>
      <c r="L21" s="14"/>
      <c r="M21" s="14"/>
      <c r="N21" s="9"/>
      <c r="O21" s="33"/>
    </row>
    <row r="22" spans="1:15" ht="12.75">
      <c r="A22" s="9"/>
      <c r="B22" s="9"/>
      <c r="C22" s="9"/>
      <c r="D22" s="143"/>
      <c r="E22" s="143"/>
      <c r="F22" s="14"/>
      <c r="G22" s="14"/>
      <c r="H22" s="39"/>
      <c r="I22" s="39"/>
      <c r="J22" s="69"/>
      <c r="K22" s="39"/>
      <c r="L22" s="14"/>
      <c r="M22" s="14"/>
      <c r="N22" s="9"/>
      <c r="O22" s="33"/>
    </row>
    <row r="23" spans="1:15" ht="12.75">
      <c r="A23" s="9" t="s">
        <v>438</v>
      </c>
      <c r="B23" s="9" t="s">
        <v>148</v>
      </c>
      <c r="C23" s="9" t="s">
        <v>149</v>
      </c>
      <c r="D23" s="143"/>
      <c r="E23" s="143"/>
      <c r="F23" s="14" t="s">
        <v>58</v>
      </c>
      <c r="G23" s="14" t="s">
        <v>49</v>
      </c>
      <c r="H23" s="36">
        <v>73085</v>
      </c>
      <c r="I23" s="36">
        <f>H23*80%</f>
        <v>58468</v>
      </c>
      <c r="J23" s="36">
        <f>H23*20%</f>
        <v>14617</v>
      </c>
      <c r="K23" s="39"/>
      <c r="L23" s="14"/>
      <c r="M23" s="14"/>
      <c r="N23" s="33"/>
      <c r="O23" s="33"/>
    </row>
    <row r="24" spans="1:15" ht="12.75">
      <c r="A24" s="9"/>
      <c r="B24" s="9"/>
      <c r="C24" s="9"/>
      <c r="D24" s="143"/>
      <c r="E24" s="143"/>
      <c r="F24" s="14"/>
      <c r="G24" s="20"/>
      <c r="H24" s="45"/>
      <c r="I24" s="39"/>
      <c r="J24" s="69"/>
      <c r="K24" s="39"/>
      <c r="L24" s="14"/>
      <c r="M24" s="14"/>
      <c r="N24" s="33"/>
      <c r="O24" s="33"/>
    </row>
    <row r="25" spans="1:15" ht="12.75">
      <c r="A25" s="9"/>
      <c r="B25" s="9"/>
      <c r="C25" s="9"/>
      <c r="D25" s="143"/>
      <c r="E25" s="143"/>
      <c r="F25" s="14"/>
      <c r="G25" s="20"/>
      <c r="H25" s="39"/>
      <c r="I25" s="39"/>
      <c r="J25" s="39"/>
      <c r="K25" s="39"/>
      <c r="L25" s="14"/>
      <c r="M25" s="14"/>
      <c r="N25" s="33"/>
      <c r="O25" s="33"/>
    </row>
    <row r="26" spans="1:15" ht="12.75">
      <c r="A26" s="9" t="s">
        <v>439</v>
      </c>
      <c r="B26" s="9" t="s">
        <v>150</v>
      </c>
      <c r="C26" s="9" t="s">
        <v>151</v>
      </c>
      <c r="D26" s="143"/>
      <c r="E26" s="143"/>
      <c r="F26" s="14" t="s">
        <v>58</v>
      </c>
      <c r="G26" s="14" t="s">
        <v>49</v>
      </c>
      <c r="H26" s="36">
        <v>108838</v>
      </c>
      <c r="I26" s="36">
        <f>H26*80%</f>
        <v>87070.40000000001</v>
      </c>
      <c r="J26" s="36">
        <f>H26*20%</f>
        <v>21767.600000000002</v>
      </c>
      <c r="K26" s="39"/>
      <c r="L26" s="14"/>
      <c r="M26" s="14"/>
      <c r="N26" s="9"/>
      <c r="O26" s="33"/>
    </row>
    <row r="27" spans="1:15" ht="12.75">
      <c r="A27" s="9"/>
      <c r="B27" s="9"/>
      <c r="C27" s="9"/>
      <c r="D27" s="143"/>
      <c r="E27" s="143"/>
      <c r="F27" s="14"/>
      <c r="G27" s="14"/>
      <c r="H27" s="36"/>
      <c r="I27" s="36"/>
      <c r="J27" s="36"/>
      <c r="K27" s="39"/>
      <c r="L27" s="14"/>
      <c r="M27" s="14"/>
      <c r="N27" s="9"/>
      <c r="O27" s="33"/>
    </row>
    <row r="28" spans="1:15" ht="12.75">
      <c r="A28" s="9"/>
      <c r="B28" s="9"/>
      <c r="C28" s="9"/>
      <c r="D28" s="143"/>
      <c r="E28" s="143"/>
      <c r="F28" s="14"/>
      <c r="G28" s="14"/>
      <c r="H28" s="36"/>
      <c r="I28" s="36"/>
      <c r="J28" s="36"/>
      <c r="K28" s="39"/>
      <c r="L28" s="14"/>
      <c r="M28" s="14"/>
      <c r="N28" s="9"/>
      <c r="O28" s="33"/>
    </row>
    <row r="29" spans="1:15" ht="12.75">
      <c r="A29" s="9" t="s">
        <v>440</v>
      </c>
      <c r="B29" s="9" t="s">
        <v>152</v>
      </c>
      <c r="C29" s="9" t="s">
        <v>153</v>
      </c>
      <c r="D29" s="143"/>
      <c r="E29" s="143"/>
      <c r="F29" s="14" t="s">
        <v>58</v>
      </c>
      <c r="G29" s="14" t="s">
        <v>49</v>
      </c>
      <c r="H29" s="36">
        <v>58809</v>
      </c>
      <c r="I29" s="36">
        <f>H29*80%</f>
        <v>47047.200000000004</v>
      </c>
      <c r="J29" s="36">
        <f>H29*20%</f>
        <v>11761.800000000001</v>
      </c>
      <c r="K29" s="39"/>
      <c r="L29" s="14"/>
      <c r="M29" s="14"/>
      <c r="N29" s="9"/>
      <c r="O29" s="33"/>
    </row>
    <row r="30" spans="1:15" ht="12.75">
      <c r="A30" s="9"/>
      <c r="B30" s="9"/>
      <c r="C30" s="9"/>
      <c r="D30" s="143"/>
      <c r="E30" s="143"/>
      <c r="F30" s="14"/>
      <c r="G30" s="20"/>
      <c r="H30" s="39"/>
      <c r="I30" s="39"/>
      <c r="J30" s="39"/>
      <c r="K30" s="39"/>
      <c r="L30" s="14"/>
      <c r="M30" s="14"/>
      <c r="N30" s="9"/>
      <c r="O30" s="33"/>
    </row>
    <row r="31" spans="1:15" ht="12.75">
      <c r="A31" s="9"/>
      <c r="B31" s="9"/>
      <c r="C31" s="9"/>
      <c r="D31" s="143"/>
      <c r="E31" s="143"/>
      <c r="F31" s="14"/>
      <c r="G31" s="20"/>
      <c r="H31" s="45"/>
      <c r="I31" s="39"/>
      <c r="J31" s="69"/>
      <c r="K31" s="39"/>
      <c r="L31" s="14"/>
      <c r="M31" s="14"/>
      <c r="N31" s="9"/>
      <c r="O31" s="33"/>
    </row>
    <row r="32" spans="1:15" ht="12.75">
      <c r="A32" s="9" t="s">
        <v>441</v>
      </c>
      <c r="B32" s="9" t="s">
        <v>154</v>
      </c>
      <c r="C32" s="9" t="s">
        <v>155</v>
      </c>
      <c r="D32" s="143"/>
      <c r="E32" s="143"/>
      <c r="F32" s="14" t="s">
        <v>58</v>
      </c>
      <c r="G32" s="14" t="s">
        <v>49</v>
      </c>
      <c r="H32" s="36">
        <v>63510</v>
      </c>
      <c r="I32" s="36">
        <f>H32*80%</f>
        <v>50808</v>
      </c>
      <c r="J32" s="36">
        <f>H32*20%</f>
        <v>12702</v>
      </c>
      <c r="K32" s="39"/>
      <c r="L32" s="14"/>
      <c r="M32" s="14"/>
      <c r="N32" s="9"/>
      <c r="O32" s="33"/>
    </row>
    <row r="33" spans="1:15" ht="12.75">
      <c r="A33" s="9"/>
      <c r="B33" s="9"/>
      <c r="C33" s="9"/>
      <c r="D33" s="143"/>
      <c r="E33" s="143"/>
      <c r="F33" s="14"/>
      <c r="G33" s="14"/>
      <c r="H33" s="36"/>
      <c r="I33" s="36"/>
      <c r="J33" s="36"/>
      <c r="K33" s="39"/>
      <c r="L33" s="14"/>
      <c r="M33" s="14"/>
      <c r="N33" s="9"/>
      <c r="O33" s="33"/>
    </row>
    <row r="34" spans="1:15" ht="12.75">
      <c r="A34" s="9"/>
      <c r="B34" s="9"/>
      <c r="C34" s="9"/>
      <c r="D34" s="143"/>
      <c r="E34" s="143"/>
      <c r="F34" s="14"/>
      <c r="G34" s="14"/>
      <c r="H34" s="36"/>
      <c r="I34" s="36"/>
      <c r="J34" s="36"/>
      <c r="K34" s="39"/>
      <c r="L34" s="14"/>
      <c r="M34" s="14"/>
      <c r="N34" s="9"/>
      <c r="O34" s="33"/>
    </row>
    <row r="35" spans="1:15" ht="12.75">
      <c r="A35" s="9" t="s">
        <v>442</v>
      </c>
      <c r="B35" s="9" t="s">
        <v>156</v>
      </c>
      <c r="C35" s="9" t="s">
        <v>157</v>
      </c>
      <c r="D35" s="143"/>
      <c r="E35" s="143"/>
      <c r="F35" s="14" t="s">
        <v>58</v>
      </c>
      <c r="G35" s="14" t="s">
        <v>49</v>
      </c>
      <c r="H35" s="36">
        <v>110971</v>
      </c>
      <c r="I35" s="36">
        <f>H35*80%</f>
        <v>88776.8</v>
      </c>
      <c r="J35" s="36">
        <f>H35*20%</f>
        <v>22194.2</v>
      </c>
      <c r="K35" s="39"/>
      <c r="L35" s="14"/>
      <c r="M35" s="14"/>
      <c r="N35" s="9"/>
      <c r="O35" s="33"/>
    </row>
    <row r="36" spans="1:15" ht="12.75">
      <c r="A36" s="10"/>
      <c r="B36" s="10"/>
      <c r="C36" s="10"/>
      <c r="D36" s="72"/>
      <c r="E36" s="72"/>
      <c r="F36" s="70"/>
      <c r="G36" s="70"/>
      <c r="H36" s="71"/>
      <c r="I36" s="71"/>
      <c r="J36" s="71"/>
      <c r="K36" s="47"/>
      <c r="L36" s="72"/>
      <c r="M36" s="73"/>
      <c r="N36" s="34"/>
      <c r="O36" s="34"/>
    </row>
    <row r="37" spans="1:11" ht="12.75">
      <c r="A37" s="1"/>
      <c r="B37" s="1"/>
      <c r="C37" s="2"/>
      <c r="D37" s="2"/>
      <c r="E37" s="2"/>
      <c r="F37" s="15"/>
      <c r="G37" s="2" t="s">
        <v>19</v>
      </c>
      <c r="H37" s="39">
        <f>SUM(H13:H36)</f>
        <v>656085</v>
      </c>
      <c r="I37" s="39">
        <f>SUM(I13:I36)</f>
        <v>524868</v>
      </c>
      <c r="J37" s="39">
        <f>SUM(J13:J36)</f>
        <v>131217</v>
      </c>
      <c r="K37" s="48"/>
    </row>
    <row r="38" spans="1:11" ht="12.75">
      <c r="A38" s="1"/>
      <c r="B38" s="1"/>
      <c r="C38" s="2"/>
      <c r="D38" s="2"/>
      <c r="E38" s="2"/>
      <c r="F38" s="16"/>
      <c r="G38" s="2" t="s">
        <v>20</v>
      </c>
      <c r="H38" s="74"/>
      <c r="I38" s="74"/>
      <c r="J38" s="74"/>
      <c r="K38" s="48"/>
    </row>
    <row r="39" spans="1:11" ht="12.75">
      <c r="A39" s="1"/>
      <c r="B39" s="1"/>
      <c r="C39" s="2"/>
      <c r="D39" s="2"/>
      <c r="E39" s="2"/>
      <c r="F39" s="17"/>
      <c r="G39" s="2" t="s">
        <v>21</v>
      </c>
      <c r="H39" s="49"/>
      <c r="I39" s="49"/>
      <c r="J39" s="49"/>
      <c r="K39" s="48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1" t="s">
        <v>55</v>
      </c>
      <c r="C41" s="1"/>
      <c r="D41" s="1"/>
      <c r="E41" s="1"/>
      <c r="F41" s="1"/>
      <c r="G41" s="1"/>
      <c r="H41" s="1"/>
      <c r="I41" s="189" t="s">
        <v>56</v>
      </c>
      <c r="J41" s="189"/>
      <c r="K41" s="189"/>
    </row>
    <row r="42" spans="1:11" ht="12.75">
      <c r="A42" s="1"/>
      <c r="B42" s="11" t="s">
        <v>22</v>
      </c>
      <c r="C42" s="1"/>
      <c r="D42" s="1"/>
      <c r="E42" s="1"/>
      <c r="F42" s="1"/>
      <c r="G42" s="1"/>
      <c r="H42" s="1"/>
      <c r="I42" s="189" t="s">
        <v>23</v>
      </c>
      <c r="J42" s="189"/>
      <c r="K42" s="189"/>
    </row>
    <row r="46" ht="12.75">
      <c r="O46" s="4" t="s">
        <v>59</v>
      </c>
    </row>
    <row r="47" spans="1:15" ht="12.75">
      <c r="A47" s="189" t="s">
        <v>43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 ht="12.75">
      <c r="A48" s="189" t="s">
        <v>41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:15" ht="12.75">
      <c r="A49" s="189" t="s">
        <v>115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5" ht="12.75">
      <c r="A50" s="189" t="s">
        <v>95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89" t="s">
        <v>42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1:11" ht="12.75">
      <c r="A52" s="4" t="s">
        <v>0</v>
      </c>
      <c r="B52" s="1" t="s">
        <v>24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4" t="s">
        <v>1</v>
      </c>
      <c r="B53" s="1" t="s">
        <v>25</v>
      </c>
      <c r="C53" s="1"/>
      <c r="D53" s="1"/>
      <c r="E53" s="1"/>
      <c r="F53" s="1"/>
      <c r="G53" s="1"/>
      <c r="H53" s="1"/>
      <c r="I53" s="1"/>
      <c r="J53" s="4" t="s">
        <v>18</v>
      </c>
      <c r="K53" s="1"/>
    </row>
    <row r="54" spans="1:13" ht="12.75">
      <c r="A54" s="4" t="s">
        <v>2</v>
      </c>
      <c r="B54" s="1" t="s">
        <v>26</v>
      </c>
      <c r="C54" s="2" t="s">
        <v>3</v>
      </c>
      <c r="D54" s="1" t="s">
        <v>27</v>
      </c>
      <c r="E54" s="2"/>
      <c r="F54" s="1"/>
      <c r="G54" s="4"/>
      <c r="H54" s="4" t="s">
        <v>4</v>
      </c>
      <c r="I54" s="1" t="s">
        <v>116</v>
      </c>
      <c r="K54" s="4" t="s">
        <v>5</v>
      </c>
      <c r="M54" s="1" t="s">
        <v>46</v>
      </c>
    </row>
    <row r="55" spans="1:15" ht="12.75">
      <c r="A55" s="5"/>
      <c r="B55" s="5" t="s">
        <v>7</v>
      </c>
      <c r="C55" s="5"/>
      <c r="D55" s="190" t="s">
        <v>29</v>
      </c>
      <c r="E55" s="191"/>
      <c r="F55" s="5" t="s">
        <v>30</v>
      </c>
      <c r="G55" s="5" t="s">
        <v>31</v>
      </c>
      <c r="H55" s="190" t="s">
        <v>44</v>
      </c>
      <c r="I55" s="192"/>
      <c r="J55" s="192"/>
      <c r="K55" s="191"/>
      <c r="L55" s="190" t="s">
        <v>39</v>
      </c>
      <c r="M55" s="191"/>
      <c r="N55" s="192" t="s">
        <v>16</v>
      </c>
      <c r="O55" s="191"/>
    </row>
    <row r="56" spans="1:15" ht="12.75">
      <c r="A56" s="6" t="s">
        <v>6</v>
      </c>
      <c r="B56" s="6" t="s">
        <v>8</v>
      </c>
      <c r="C56" s="6" t="s">
        <v>10</v>
      </c>
      <c r="D56" s="182">
        <v>37986</v>
      </c>
      <c r="E56" s="183"/>
      <c r="F56" s="6" t="s">
        <v>32</v>
      </c>
      <c r="G56" s="6" t="s">
        <v>33</v>
      </c>
      <c r="H56" s="184" t="s">
        <v>11</v>
      </c>
      <c r="I56" s="185"/>
      <c r="J56" s="185"/>
      <c r="K56" s="186"/>
      <c r="L56" s="184" t="s">
        <v>40</v>
      </c>
      <c r="M56" s="186"/>
      <c r="N56" s="187">
        <v>38352</v>
      </c>
      <c r="O56" s="188"/>
    </row>
    <row r="57" spans="1:15" ht="12.75">
      <c r="A57" s="7"/>
      <c r="B57" s="7" t="s">
        <v>9</v>
      </c>
      <c r="C57" s="7"/>
      <c r="D57" s="8" t="s">
        <v>17</v>
      </c>
      <c r="E57" s="8" t="s">
        <v>34</v>
      </c>
      <c r="F57" s="7" t="s">
        <v>35</v>
      </c>
      <c r="G57" s="7" t="s">
        <v>36</v>
      </c>
      <c r="H57" s="7" t="s">
        <v>12</v>
      </c>
      <c r="I57" s="7" t="s">
        <v>13</v>
      </c>
      <c r="J57" s="7" t="s">
        <v>37</v>
      </c>
      <c r="K57" s="7" t="s">
        <v>14</v>
      </c>
      <c r="L57" s="8" t="s">
        <v>15</v>
      </c>
      <c r="M57" s="8" t="s">
        <v>38</v>
      </c>
      <c r="N57" s="8" t="s">
        <v>17</v>
      </c>
      <c r="O57" s="8" t="s">
        <v>28</v>
      </c>
    </row>
    <row r="58" spans="1:15" ht="12.75">
      <c r="A58" s="9"/>
      <c r="B58" s="9"/>
      <c r="C58" s="9"/>
      <c r="D58" s="143"/>
      <c r="E58" s="143"/>
      <c r="F58" s="14"/>
      <c r="G58" s="14"/>
      <c r="H58" s="36"/>
      <c r="I58" s="36"/>
      <c r="J58" s="36"/>
      <c r="K58" s="39"/>
      <c r="L58" s="14"/>
      <c r="M58" s="14"/>
      <c r="N58" s="9"/>
      <c r="O58" s="9"/>
    </row>
    <row r="59" spans="1:15" ht="12.75">
      <c r="A59" s="9" t="s">
        <v>443</v>
      </c>
      <c r="B59" s="9" t="s">
        <v>160</v>
      </c>
      <c r="C59" s="9" t="s">
        <v>161</v>
      </c>
      <c r="D59" s="143"/>
      <c r="E59" s="143"/>
      <c r="F59" s="14" t="s">
        <v>58</v>
      </c>
      <c r="G59" s="14" t="s">
        <v>49</v>
      </c>
      <c r="H59" s="36">
        <v>92077</v>
      </c>
      <c r="I59" s="36">
        <f>H59*80%</f>
        <v>73661.6</v>
      </c>
      <c r="J59" s="36">
        <f>H59*20%</f>
        <v>18415.4</v>
      </c>
      <c r="K59" s="39"/>
      <c r="L59" s="14"/>
      <c r="M59" s="14"/>
      <c r="N59" s="33"/>
      <c r="O59" s="33"/>
    </row>
    <row r="60" spans="1:15" ht="12.75">
      <c r="A60" s="9"/>
      <c r="B60" s="9"/>
      <c r="C60" s="9"/>
      <c r="D60" s="143"/>
      <c r="E60" s="143"/>
      <c r="F60" s="14"/>
      <c r="G60" s="20"/>
      <c r="H60" s="45"/>
      <c r="I60" s="39"/>
      <c r="J60" s="69"/>
      <c r="K60" s="39"/>
      <c r="L60" s="14"/>
      <c r="M60" s="14"/>
      <c r="N60" s="33"/>
      <c r="O60" s="33"/>
    </row>
    <row r="61" spans="1:15" ht="12.75">
      <c r="A61" s="9"/>
      <c r="B61" s="9"/>
      <c r="C61" s="9"/>
      <c r="D61" s="143"/>
      <c r="E61" s="143"/>
      <c r="F61" s="14"/>
      <c r="G61" s="20"/>
      <c r="H61" s="39"/>
      <c r="I61" s="39"/>
      <c r="J61" s="69"/>
      <c r="K61" s="39"/>
      <c r="L61" s="14"/>
      <c r="M61" s="14"/>
      <c r="N61" s="33"/>
      <c r="O61" s="33"/>
    </row>
    <row r="62" spans="1:15" ht="12.75">
      <c r="A62" s="9" t="s">
        <v>446</v>
      </c>
      <c r="B62" s="9" t="s">
        <v>162</v>
      </c>
      <c r="C62" s="9" t="s">
        <v>163</v>
      </c>
      <c r="D62" s="143"/>
      <c r="E62" s="143"/>
      <c r="F62" s="14" t="s">
        <v>58</v>
      </c>
      <c r="G62" s="14" t="s">
        <v>49</v>
      </c>
      <c r="H62" s="36">
        <v>73543</v>
      </c>
      <c r="I62" s="36">
        <f>H62*80%</f>
        <v>58834.4</v>
      </c>
      <c r="J62" s="36">
        <f>H62*20%</f>
        <v>14708.6</v>
      </c>
      <c r="K62" s="39"/>
      <c r="L62" s="14"/>
      <c r="M62" s="14"/>
      <c r="N62" s="9"/>
      <c r="O62" s="33"/>
    </row>
    <row r="63" spans="1:15" ht="12.75">
      <c r="A63" s="9"/>
      <c r="B63" s="9"/>
      <c r="C63" s="9"/>
      <c r="D63" s="143"/>
      <c r="E63" s="143"/>
      <c r="F63" s="14"/>
      <c r="G63" s="14"/>
      <c r="H63" s="39"/>
      <c r="I63" s="39"/>
      <c r="J63" s="69"/>
      <c r="K63" s="39"/>
      <c r="L63" s="14"/>
      <c r="M63" s="14"/>
      <c r="N63" s="9"/>
      <c r="O63" s="33"/>
    </row>
    <row r="64" spans="1:15" ht="12.75">
      <c r="A64" s="9"/>
      <c r="B64" s="9"/>
      <c r="C64" s="9"/>
      <c r="D64" s="143"/>
      <c r="E64" s="143"/>
      <c r="F64" s="14"/>
      <c r="G64" s="14"/>
      <c r="H64" s="39"/>
      <c r="I64" s="39"/>
      <c r="J64" s="69"/>
      <c r="K64" s="39"/>
      <c r="L64" s="14"/>
      <c r="M64" s="14"/>
      <c r="N64" s="9"/>
      <c r="O64" s="33"/>
    </row>
    <row r="65" spans="1:15" ht="12.75">
      <c r="A65" s="9" t="s">
        <v>447</v>
      </c>
      <c r="B65" s="9" t="s">
        <v>164</v>
      </c>
      <c r="C65" s="9" t="s">
        <v>165</v>
      </c>
      <c r="D65" s="143"/>
      <c r="E65" s="143"/>
      <c r="F65" s="14" t="s">
        <v>58</v>
      </c>
      <c r="G65" s="14" t="s">
        <v>49</v>
      </c>
      <c r="H65" s="36">
        <v>133700</v>
      </c>
      <c r="I65" s="36">
        <f>H65*80%</f>
        <v>106960</v>
      </c>
      <c r="J65" s="36">
        <f>H65*20%</f>
        <v>26740</v>
      </c>
      <c r="K65" s="39"/>
      <c r="L65" s="14"/>
      <c r="M65" s="14"/>
      <c r="N65" s="33"/>
      <c r="O65" s="33"/>
    </row>
    <row r="66" spans="1:15" ht="12.75">
      <c r="A66" s="9"/>
      <c r="B66" s="9"/>
      <c r="C66" s="9"/>
      <c r="D66" s="143"/>
      <c r="E66" s="143"/>
      <c r="F66" s="14"/>
      <c r="G66" s="20"/>
      <c r="H66" s="45"/>
      <c r="I66" s="39"/>
      <c r="J66" s="69"/>
      <c r="K66" s="39"/>
      <c r="L66" s="14"/>
      <c r="M66" s="14"/>
      <c r="N66" s="33"/>
      <c r="O66" s="33"/>
    </row>
    <row r="67" spans="1:15" ht="12.75">
      <c r="A67" s="9"/>
      <c r="B67" s="9"/>
      <c r="C67" s="9"/>
      <c r="D67" s="143"/>
      <c r="E67" s="143"/>
      <c r="F67" s="14"/>
      <c r="G67" s="20"/>
      <c r="H67" s="39"/>
      <c r="I67" s="39"/>
      <c r="J67" s="39"/>
      <c r="K67" s="39"/>
      <c r="L67" s="14"/>
      <c r="M67" s="14"/>
      <c r="N67" s="33"/>
      <c r="O67" s="33"/>
    </row>
    <row r="68" spans="1:15" ht="12.75">
      <c r="A68" s="9" t="s">
        <v>448</v>
      </c>
      <c r="B68" s="9" t="s">
        <v>415</v>
      </c>
      <c r="C68" s="9" t="s">
        <v>416</v>
      </c>
      <c r="D68" s="143"/>
      <c r="E68" s="143"/>
      <c r="F68" s="14" t="s">
        <v>58</v>
      </c>
      <c r="G68" s="14" t="s">
        <v>49</v>
      </c>
      <c r="H68" s="36">
        <v>48055</v>
      </c>
      <c r="I68" s="36">
        <f>H68*80%</f>
        <v>38444</v>
      </c>
      <c r="J68" s="36">
        <f>H68*20%</f>
        <v>9611</v>
      </c>
      <c r="K68" s="39"/>
      <c r="L68" s="14"/>
      <c r="M68" s="14"/>
      <c r="N68" s="9"/>
      <c r="O68" s="33"/>
    </row>
    <row r="69" spans="1:15" ht="12.75">
      <c r="A69" s="9"/>
      <c r="B69" s="9"/>
      <c r="C69" s="9"/>
      <c r="D69" s="143"/>
      <c r="E69" s="143"/>
      <c r="F69" s="14"/>
      <c r="G69" s="14"/>
      <c r="H69" s="36"/>
      <c r="I69" s="36"/>
      <c r="J69" s="36"/>
      <c r="K69" s="39"/>
      <c r="L69" s="14"/>
      <c r="M69" s="14"/>
      <c r="N69" s="9"/>
      <c r="O69" s="33"/>
    </row>
    <row r="70" spans="1:15" ht="12.75">
      <c r="A70" s="9"/>
      <c r="B70" s="9"/>
      <c r="C70" s="9"/>
      <c r="D70" s="143"/>
      <c r="E70" s="143"/>
      <c r="F70" s="14"/>
      <c r="G70" s="28"/>
      <c r="H70" s="36"/>
      <c r="I70" s="36"/>
      <c r="J70" s="89"/>
      <c r="K70" s="39"/>
      <c r="L70" s="14"/>
      <c r="M70" s="14"/>
      <c r="N70" s="9"/>
      <c r="O70" s="33"/>
    </row>
    <row r="71" spans="1:15" ht="12.75">
      <c r="A71" s="9" t="s">
        <v>449</v>
      </c>
      <c r="B71" s="9" t="s">
        <v>335</v>
      </c>
      <c r="C71" s="9" t="s">
        <v>336</v>
      </c>
      <c r="D71" s="143"/>
      <c r="E71" s="14"/>
      <c r="F71" s="14" t="s">
        <v>58</v>
      </c>
      <c r="G71" s="14" t="s">
        <v>49</v>
      </c>
      <c r="H71" s="36">
        <v>76560</v>
      </c>
      <c r="I71" s="36">
        <f>H71*80%</f>
        <v>61248</v>
      </c>
      <c r="J71" s="36">
        <f>H71*20%</f>
        <v>15312</v>
      </c>
      <c r="K71" s="39"/>
      <c r="L71" s="14"/>
      <c r="M71" s="14"/>
      <c r="N71" s="9"/>
      <c r="O71" s="33"/>
    </row>
    <row r="72" spans="1:15" ht="12.75">
      <c r="A72" s="9"/>
      <c r="B72" s="9"/>
      <c r="C72" s="9"/>
      <c r="D72" s="143"/>
      <c r="E72" s="143"/>
      <c r="F72" s="14"/>
      <c r="G72" s="28"/>
      <c r="H72" s="36"/>
      <c r="I72" s="36"/>
      <c r="J72" s="89"/>
      <c r="K72" s="39"/>
      <c r="L72" s="14"/>
      <c r="M72" s="14"/>
      <c r="N72" s="9"/>
      <c r="O72" s="33"/>
    </row>
    <row r="73" spans="1:15" ht="12.75">
      <c r="A73" s="9"/>
      <c r="B73" s="9"/>
      <c r="C73" s="9"/>
      <c r="D73" s="143"/>
      <c r="E73" s="143"/>
      <c r="F73" s="14"/>
      <c r="G73" s="14"/>
      <c r="H73" s="36"/>
      <c r="I73" s="36"/>
      <c r="J73" s="89"/>
      <c r="K73" s="39"/>
      <c r="L73" s="14"/>
      <c r="M73" s="14"/>
      <c r="N73" s="9"/>
      <c r="O73" s="33"/>
    </row>
    <row r="74" spans="1:15" ht="12.75">
      <c r="A74" s="9" t="s">
        <v>657</v>
      </c>
      <c r="B74" s="9" t="s">
        <v>250</v>
      </c>
      <c r="C74" s="9" t="s">
        <v>656</v>
      </c>
      <c r="D74" s="143"/>
      <c r="E74" s="14"/>
      <c r="F74" s="14" t="s">
        <v>58</v>
      </c>
      <c r="G74" s="14" t="s">
        <v>49</v>
      </c>
      <c r="H74" s="36">
        <v>25000</v>
      </c>
      <c r="I74" s="36">
        <f>H74*80%</f>
        <v>20000</v>
      </c>
      <c r="J74" s="36">
        <f>H74*20%</f>
        <v>5000</v>
      </c>
      <c r="K74" s="39"/>
      <c r="L74" s="14"/>
      <c r="M74" s="14"/>
      <c r="N74" s="9"/>
      <c r="O74" s="33"/>
    </row>
    <row r="75" spans="1:15" ht="12.75">
      <c r="A75" s="9"/>
      <c r="B75" s="9"/>
      <c r="C75" s="9"/>
      <c r="D75" s="143"/>
      <c r="E75" s="143"/>
      <c r="F75" s="14"/>
      <c r="G75" s="14"/>
      <c r="H75" s="36"/>
      <c r="I75" s="36"/>
      <c r="J75" s="89"/>
      <c r="K75" s="39"/>
      <c r="L75" s="14"/>
      <c r="M75" s="14"/>
      <c r="N75" s="9"/>
      <c r="O75" s="33"/>
    </row>
    <row r="76" spans="1:15" ht="12.75">
      <c r="A76" s="9"/>
      <c r="B76" s="9"/>
      <c r="C76" s="9"/>
      <c r="D76" s="143"/>
      <c r="E76" s="143"/>
      <c r="F76" s="14"/>
      <c r="G76" s="14"/>
      <c r="H76" s="36"/>
      <c r="I76" s="36"/>
      <c r="J76" s="89"/>
      <c r="K76" s="39"/>
      <c r="L76" s="14"/>
      <c r="M76" s="14"/>
      <c r="N76" s="9"/>
      <c r="O76" s="33"/>
    </row>
    <row r="77" spans="1:15" ht="12.75">
      <c r="A77" s="9"/>
      <c r="B77" s="9"/>
      <c r="C77" s="9"/>
      <c r="D77" s="143"/>
      <c r="E77" s="143"/>
      <c r="F77" s="14"/>
      <c r="G77" s="14"/>
      <c r="H77" s="36"/>
      <c r="I77" s="36"/>
      <c r="J77" s="89"/>
      <c r="K77" s="39"/>
      <c r="L77" s="14"/>
      <c r="M77" s="14"/>
      <c r="N77" s="9"/>
      <c r="O77" s="33"/>
    </row>
    <row r="78" spans="1:15" ht="12.75">
      <c r="A78" s="9"/>
      <c r="B78" s="9"/>
      <c r="C78" s="9"/>
      <c r="D78" s="143"/>
      <c r="E78" s="143"/>
      <c r="F78" s="14"/>
      <c r="G78" s="14"/>
      <c r="H78" s="36"/>
      <c r="I78" s="36"/>
      <c r="J78" s="36"/>
      <c r="K78" s="39"/>
      <c r="L78" s="14"/>
      <c r="M78" s="14"/>
      <c r="N78" s="9"/>
      <c r="O78" s="33"/>
    </row>
    <row r="79" spans="1:15" ht="12.75">
      <c r="A79" s="9"/>
      <c r="B79" s="9"/>
      <c r="C79" s="9"/>
      <c r="D79" s="143"/>
      <c r="E79" s="143"/>
      <c r="F79" s="14"/>
      <c r="G79" s="14"/>
      <c r="H79" s="36"/>
      <c r="I79" s="36"/>
      <c r="J79" s="36"/>
      <c r="K79" s="39"/>
      <c r="L79" s="14"/>
      <c r="M79" s="14"/>
      <c r="N79" s="9"/>
      <c r="O79" s="33"/>
    </row>
    <row r="80" spans="1:15" ht="12.75">
      <c r="A80" s="9"/>
      <c r="B80" s="9"/>
      <c r="C80" s="9"/>
      <c r="D80" s="143"/>
      <c r="E80" s="143"/>
      <c r="F80" s="14"/>
      <c r="G80" s="14"/>
      <c r="H80" s="36"/>
      <c r="I80" s="36"/>
      <c r="J80" s="36"/>
      <c r="K80" s="39"/>
      <c r="L80" s="14"/>
      <c r="M80" s="14"/>
      <c r="N80" s="9"/>
      <c r="O80" s="33"/>
    </row>
    <row r="81" spans="1:15" ht="12.75">
      <c r="A81" s="9"/>
      <c r="B81" s="9"/>
      <c r="C81" s="9"/>
      <c r="D81" s="143"/>
      <c r="E81" s="143"/>
      <c r="F81" s="14"/>
      <c r="G81" s="14"/>
      <c r="H81" s="36"/>
      <c r="I81" s="36"/>
      <c r="J81" s="36"/>
      <c r="K81" s="39"/>
      <c r="L81" s="14"/>
      <c r="M81" s="14"/>
      <c r="N81" s="9"/>
      <c r="O81" s="33"/>
    </row>
    <row r="82" spans="1:15" ht="12.75">
      <c r="A82" s="10"/>
      <c r="B82" s="10"/>
      <c r="C82" s="10"/>
      <c r="D82" s="72"/>
      <c r="E82" s="72"/>
      <c r="F82" s="70"/>
      <c r="G82" s="70"/>
      <c r="H82" s="71"/>
      <c r="I82" s="71"/>
      <c r="J82" s="71"/>
      <c r="K82" s="47"/>
      <c r="L82" s="72"/>
      <c r="M82" s="73"/>
      <c r="N82" s="34"/>
      <c r="O82" s="34"/>
    </row>
    <row r="83" spans="1:11" ht="12.75">
      <c r="A83" s="1"/>
      <c r="B83" s="1"/>
      <c r="C83" s="2"/>
      <c r="D83" s="2"/>
      <c r="E83" s="2"/>
      <c r="F83" s="15"/>
      <c r="G83" s="2" t="s">
        <v>19</v>
      </c>
      <c r="H83" s="39">
        <f>SUM(H58:H82)</f>
        <v>448935</v>
      </c>
      <c r="I83" s="39">
        <f>SUM(I58:I82)</f>
        <v>359148</v>
      </c>
      <c r="J83" s="39">
        <f>SUM(J58:J82)</f>
        <v>89787</v>
      </c>
      <c r="K83" s="48"/>
    </row>
    <row r="84" spans="1:11" ht="12.75">
      <c r="A84" s="1"/>
      <c r="B84" s="1"/>
      <c r="C84" s="2"/>
      <c r="D84" s="2"/>
      <c r="E84" s="2"/>
      <c r="F84" s="16"/>
      <c r="G84" s="2" t="s">
        <v>20</v>
      </c>
      <c r="H84" s="74">
        <f>H37+H83</f>
        <v>1105020</v>
      </c>
      <c r="I84" s="74">
        <f>I37+I83</f>
        <v>884016</v>
      </c>
      <c r="J84" s="74">
        <f>J37+J83</f>
        <v>221004</v>
      </c>
      <c r="K84" s="48"/>
    </row>
    <row r="85" spans="1:11" ht="12.75">
      <c r="A85" s="1"/>
      <c r="B85" s="1"/>
      <c r="C85" s="2"/>
      <c r="D85" s="2"/>
      <c r="E85" s="2"/>
      <c r="F85" s="17"/>
      <c r="G85" s="2" t="s">
        <v>21</v>
      </c>
      <c r="H85" s="49"/>
      <c r="I85" s="49"/>
      <c r="J85" s="49"/>
      <c r="K85" s="48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1" t="s">
        <v>55</v>
      </c>
      <c r="C87" s="1"/>
      <c r="D87" s="1"/>
      <c r="E87" s="1"/>
      <c r="F87" s="1"/>
      <c r="G87" s="1"/>
      <c r="H87" s="1"/>
      <c r="I87" s="189" t="s">
        <v>56</v>
      </c>
      <c r="J87" s="189"/>
      <c r="K87" s="189"/>
    </row>
    <row r="88" spans="1:11" ht="12.75">
      <c r="A88" s="1"/>
      <c r="B88" s="11" t="s">
        <v>22</v>
      </c>
      <c r="C88" s="1"/>
      <c r="D88" s="1"/>
      <c r="E88" s="1"/>
      <c r="F88" s="1"/>
      <c r="G88" s="1"/>
      <c r="H88" s="1"/>
      <c r="I88" s="189" t="s">
        <v>23</v>
      </c>
      <c r="J88" s="189"/>
      <c r="K88" s="189"/>
    </row>
    <row r="91" ht="12.75">
      <c r="O91" s="4" t="s">
        <v>59</v>
      </c>
    </row>
    <row r="92" spans="1:15" ht="12.75">
      <c r="A92" s="189" t="s">
        <v>43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3" spans="1:15" ht="12.75">
      <c r="A93" s="189" t="s">
        <v>41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</row>
    <row r="94" spans="1:15" ht="12.75">
      <c r="A94" s="189" t="s">
        <v>115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 t="s">
        <v>95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 t="s">
        <v>42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1" ht="12.75">
      <c r="A97" s="4" t="s">
        <v>0</v>
      </c>
      <c r="B97" s="1" t="s">
        <v>24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4" t="s">
        <v>1</v>
      </c>
      <c r="B98" s="1" t="s">
        <v>25</v>
      </c>
      <c r="C98" s="1"/>
      <c r="D98" s="1"/>
      <c r="E98" s="1"/>
      <c r="F98" s="1"/>
      <c r="G98" s="1"/>
      <c r="H98" s="1"/>
      <c r="I98" s="1"/>
      <c r="J98" s="4" t="s">
        <v>18</v>
      </c>
      <c r="K98" s="1"/>
    </row>
    <row r="99" spans="1:13" ht="12.75">
      <c r="A99" s="4" t="s">
        <v>2</v>
      </c>
      <c r="B99" s="1" t="s">
        <v>26</v>
      </c>
      <c r="C99" s="2" t="s">
        <v>3</v>
      </c>
      <c r="D99" s="1" t="s">
        <v>27</v>
      </c>
      <c r="E99" s="2"/>
      <c r="F99" s="1"/>
      <c r="G99" s="4"/>
      <c r="H99" s="4" t="s">
        <v>4</v>
      </c>
      <c r="I99" s="1" t="s">
        <v>116</v>
      </c>
      <c r="K99" s="4" t="s">
        <v>5</v>
      </c>
      <c r="M99" s="1" t="s">
        <v>46</v>
      </c>
    </row>
    <row r="100" spans="1:15" ht="12.75">
      <c r="A100" s="5"/>
      <c r="B100" s="5" t="s">
        <v>7</v>
      </c>
      <c r="C100" s="5"/>
      <c r="D100" s="190" t="s">
        <v>29</v>
      </c>
      <c r="E100" s="191"/>
      <c r="F100" s="5" t="s">
        <v>30</v>
      </c>
      <c r="G100" s="5" t="s">
        <v>31</v>
      </c>
      <c r="H100" s="190" t="s">
        <v>44</v>
      </c>
      <c r="I100" s="192"/>
      <c r="J100" s="192"/>
      <c r="K100" s="191"/>
      <c r="L100" s="190" t="s">
        <v>39</v>
      </c>
      <c r="M100" s="191"/>
      <c r="N100" s="192" t="s">
        <v>16</v>
      </c>
      <c r="O100" s="191"/>
    </row>
    <row r="101" spans="1:15" ht="12.75">
      <c r="A101" s="6" t="s">
        <v>6</v>
      </c>
      <c r="B101" s="6" t="s">
        <v>8</v>
      </c>
      <c r="C101" s="6" t="s">
        <v>10</v>
      </c>
      <c r="D101" s="182">
        <v>37986</v>
      </c>
      <c r="E101" s="183"/>
      <c r="F101" s="6" t="s">
        <v>32</v>
      </c>
      <c r="G101" s="6" t="s">
        <v>33</v>
      </c>
      <c r="H101" s="184" t="s">
        <v>11</v>
      </c>
      <c r="I101" s="185"/>
      <c r="J101" s="185"/>
      <c r="K101" s="186"/>
      <c r="L101" s="184" t="s">
        <v>40</v>
      </c>
      <c r="M101" s="186"/>
      <c r="N101" s="187">
        <v>38352</v>
      </c>
      <c r="O101" s="188"/>
    </row>
    <row r="102" spans="1:15" ht="12.75">
      <c r="A102" s="7"/>
      <c r="B102" s="7" t="s">
        <v>9</v>
      </c>
      <c r="C102" s="7"/>
      <c r="D102" s="8" t="s">
        <v>17</v>
      </c>
      <c r="E102" s="8" t="s">
        <v>34</v>
      </c>
      <c r="F102" s="7" t="s">
        <v>35</v>
      </c>
      <c r="G102" s="7" t="s">
        <v>36</v>
      </c>
      <c r="H102" s="7" t="s">
        <v>12</v>
      </c>
      <c r="I102" s="7" t="s">
        <v>13</v>
      </c>
      <c r="J102" s="7" t="s">
        <v>37</v>
      </c>
      <c r="K102" s="7" t="s">
        <v>14</v>
      </c>
      <c r="L102" s="8" t="s">
        <v>15</v>
      </c>
      <c r="M102" s="8" t="s">
        <v>38</v>
      </c>
      <c r="N102" s="8" t="s">
        <v>17</v>
      </c>
      <c r="O102" s="8" t="s">
        <v>28</v>
      </c>
    </row>
    <row r="103" spans="1:15" ht="12.75">
      <c r="A103" s="9"/>
      <c r="B103" s="68" t="s">
        <v>141</v>
      </c>
      <c r="C103" s="9"/>
      <c r="D103" s="14"/>
      <c r="E103" s="14"/>
      <c r="F103" s="14"/>
      <c r="G103" s="14"/>
      <c r="H103" s="39"/>
      <c r="I103" s="39"/>
      <c r="J103" s="39"/>
      <c r="K103" s="46"/>
      <c r="L103" s="14"/>
      <c r="M103" s="14"/>
      <c r="N103" s="9"/>
      <c r="O103" s="9"/>
    </row>
    <row r="104" spans="1:15" ht="12.75">
      <c r="A104" s="9" t="s">
        <v>450</v>
      </c>
      <c r="B104" s="9" t="s">
        <v>167</v>
      </c>
      <c r="C104" s="9" t="s">
        <v>60</v>
      </c>
      <c r="D104" s="143"/>
      <c r="E104" s="143"/>
      <c r="F104" s="14" t="s">
        <v>58</v>
      </c>
      <c r="G104" s="14" t="s">
        <v>49</v>
      </c>
      <c r="H104" s="36">
        <v>143844</v>
      </c>
      <c r="I104" s="36">
        <f>H104*80%</f>
        <v>115075.20000000001</v>
      </c>
      <c r="J104" s="36">
        <f>H104*20%</f>
        <v>28768.800000000003</v>
      </c>
      <c r="K104" s="39"/>
      <c r="L104" s="14"/>
      <c r="M104" s="14"/>
      <c r="N104" s="33"/>
      <c r="O104" s="33"/>
    </row>
    <row r="105" spans="1:15" ht="12.75">
      <c r="A105" s="9"/>
      <c r="B105" s="9"/>
      <c r="C105" s="9"/>
      <c r="D105" s="143"/>
      <c r="E105" s="143"/>
      <c r="F105" s="14"/>
      <c r="G105" s="28"/>
      <c r="H105" s="36"/>
      <c r="I105" s="36"/>
      <c r="J105" s="89"/>
      <c r="K105" s="39"/>
      <c r="L105" s="14"/>
      <c r="M105" s="14"/>
      <c r="N105" s="33"/>
      <c r="O105" s="33"/>
    </row>
    <row r="106" spans="1:15" ht="12.75">
      <c r="A106" s="9"/>
      <c r="B106" s="9"/>
      <c r="C106" s="9"/>
      <c r="D106" s="143"/>
      <c r="E106" s="143"/>
      <c r="F106" s="14"/>
      <c r="G106" s="14"/>
      <c r="H106" s="36"/>
      <c r="I106" s="36"/>
      <c r="J106" s="89"/>
      <c r="K106" s="39"/>
      <c r="L106" s="14"/>
      <c r="M106" s="14"/>
      <c r="N106" s="33"/>
      <c r="O106" s="33"/>
    </row>
    <row r="107" spans="1:15" ht="12.75">
      <c r="A107" s="9" t="s">
        <v>451</v>
      </c>
      <c r="B107" s="9" t="s">
        <v>168</v>
      </c>
      <c r="C107" s="9" t="s">
        <v>169</v>
      </c>
      <c r="D107" s="143"/>
      <c r="E107" s="143"/>
      <c r="F107" s="14" t="s">
        <v>58</v>
      </c>
      <c r="G107" s="14" t="s">
        <v>49</v>
      </c>
      <c r="H107" s="36">
        <v>66873</v>
      </c>
      <c r="I107" s="36">
        <f>H107*80%</f>
        <v>53498.4</v>
      </c>
      <c r="J107" s="36">
        <f>H107*20%</f>
        <v>13374.6</v>
      </c>
      <c r="K107" s="39"/>
      <c r="L107" s="14"/>
      <c r="M107" s="14"/>
      <c r="N107" s="9"/>
      <c r="O107" s="33"/>
    </row>
    <row r="108" spans="1:15" ht="12.75">
      <c r="A108" s="9"/>
      <c r="B108" s="9"/>
      <c r="C108" s="9"/>
      <c r="D108" s="143"/>
      <c r="E108" s="143"/>
      <c r="F108" s="14"/>
      <c r="G108" s="14"/>
      <c r="H108" s="39"/>
      <c r="I108" s="39"/>
      <c r="J108" s="69"/>
      <c r="K108" s="39"/>
      <c r="L108" s="14"/>
      <c r="M108" s="14"/>
      <c r="N108" s="9"/>
      <c r="O108" s="33"/>
    </row>
    <row r="109" spans="1:15" ht="12.75">
      <c r="A109" s="9"/>
      <c r="B109" s="9"/>
      <c r="C109" s="9"/>
      <c r="D109" s="143"/>
      <c r="E109" s="143"/>
      <c r="F109" s="14"/>
      <c r="G109" s="14"/>
      <c r="H109" s="39"/>
      <c r="I109" s="39"/>
      <c r="J109" s="69"/>
      <c r="K109" s="39"/>
      <c r="L109" s="14"/>
      <c r="M109" s="14"/>
      <c r="N109" s="9"/>
      <c r="O109" s="33"/>
    </row>
    <row r="110" spans="1:15" ht="12.75">
      <c r="A110" s="171" t="s">
        <v>452</v>
      </c>
      <c r="B110" s="171" t="s">
        <v>170</v>
      </c>
      <c r="C110" s="171" t="s">
        <v>165</v>
      </c>
      <c r="D110" s="172"/>
      <c r="E110" s="172"/>
      <c r="F110" s="173" t="s">
        <v>58</v>
      </c>
      <c r="G110" s="173" t="s">
        <v>49</v>
      </c>
      <c r="H110" s="174">
        <v>274205</v>
      </c>
      <c r="I110" s="174">
        <f>H110*80%</f>
        <v>219364</v>
      </c>
      <c r="J110" s="174">
        <f>H110*20%</f>
        <v>54841</v>
      </c>
      <c r="K110" s="39"/>
      <c r="L110" s="14"/>
      <c r="M110" s="14"/>
      <c r="N110" s="33"/>
      <c r="O110" s="33"/>
    </row>
    <row r="111" spans="1:15" ht="12.75">
      <c r="A111" s="9"/>
      <c r="B111" s="9"/>
      <c r="C111" s="9"/>
      <c r="D111" s="143"/>
      <c r="E111" s="143"/>
      <c r="F111" s="14"/>
      <c r="G111" s="20"/>
      <c r="H111" s="45"/>
      <c r="I111" s="39"/>
      <c r="J111" s="69"/>
      <c r="K111" s="39"/>
      <c r="L111" s="14"/>
      <c r="M111" s="14"/>
      <c r="N111" s="33"/>
      <c r="O111" s="33"/>
    </row>
    <row r="112" spans="1:15" ht="12.75">
      <c r="A112" s="9"/>
      <c r="B112" s="9"/>
      <c r="C112" s="9"/>
      <c r="D112" s="143"/>
      <c r="E112" s="143"/>
      <c r="F112" s="14"/>
      <c r="G112" s="20"/>
      <c r="H112" s="39"/>
      <c r="I112" s="39"/>
      <c r="J112" s="39"/>
      <c r="K112" s="39"/>
      <c r="L112" s="14"/>
      <c r="M112" s="14"/>
      <c r="N112" s="33"/>
      <c r="O112" s="33"/>
    </row>
    <row r="113" spans="1:15" ht="12.75">
      <c r="A113" s="9" t="s">
        <v>453</v>
      </c>
      <c r="B113" s="9" t="s">
        <v>171</v>
      </c>
      <c r="C113" s="9" t="s">
        <v>172</v>
      </c>
      <c r="D113" s="143"/>
      <c r="E113" s="143"/>
      <c r="F113" s="14" t="s">
        <v>58</v>
      </c>
      <c r="G113" s="14" t="s">
        <v>49</v>
      </c>
      <c r="H113" s="36">
        <v>108392</v>
      </c>
      <c r="I113" s="36">
        <f>H113*80%</f>
        <v>86713.6</v>
      </c>
      <c r="J113" s="36">
        <f>H113*20%</f>
        <v>21678.4</v>
      </c>
      <c r="K113" s="39"/>
      <c r="L113" s="14"/>
      <c r="M113" s="14"/>
      <c r="N113" s="9"/>
      <c r="O113" s="33"/>
    </row>
    <row r="114" spans="1:15" ht="12.75">
      <c r="A114" s="9"/>
      <c r="B114" s="9"/>
      <c r="C114" s="9"/>
      <c r="D114" s="143"/>
      <c r="E114" s="143"/>
      <c r="F114" s="14"/>
      <c r="G114" s="14"/>
      <c r="H114" s="36"/>
      <c r="I114" s="36"/>
      <c r="J114" s="36"/>
      <c r="K114" s="39"/>
      <c r="L114" s="14"/>
      <c r="M114" s="14"/>
      <c r="N114" s="9"/>
      <c r="O114" s="33"/>
    </row>
    <row r="115" spans="1:15" ht="12.75">
      <c r="A115" s="9"/>
      <c r="B115" s="9"/>
      <c r="C115" s="9"/>
      <c r="D115" s="143"/>
      <c r="E115" s="143"/>
      <c r="F115" s="14"/>
      <c r="G115" s="14"/>
      <c r="H115" s="36"/>
      <c r="I115" s="36"/>
      <c r="J115" s="36"/>
      <c r="K115" s="39"/>
      <c r="L115" s="14"/>
      <c r="M115" s="14"/>
      <c r="N115" s="9"/>
      <c r="O115" s="33"/>
    </row>
    <row r="116" spans="1:15" ht="12.75">
      <c r="A116" s="9" t="s">
        <v>454</v>
      </c>
      <c r="B116" s="9" t="s">
        <v>173</v>
      </c>
      <c r="C116" s="9" t="s">
        <v>174</v>
      </c>
      <c r="D116" s="143"/>
      <c r="E116" s="143"/>
      <c r="F116" s="14" t="s">
        <v>58</v>
      </c>
      <c r="G116" s="14" t="s">
        <v>49</v>
      </c>
      <c r="H116" s="36">
        <v>200000</v>
      </c>
      <c r="I116" s="36">
        <f>H116*80%</f>
        <v>160000</v>
      </c>
      <c r="J116" s="36">
        <f>H116*20%</f>
        <v>40000</v>
      </c>
      <c r="K116" s="39"/>
      <c r="L116" s="14"/>
      <c r="M116" s="14"/>
      <c r="N116" s="9"/>
      <c r="O116" s="33"/>
    </row>
    <row r="117" spans="1:15" ht="12.75">
      <c r="A117" s="9"/>
      <c r="B117" s="79"/>
      <c r="C117" s="79"/>
      <c r="D117" s="144"/>
      <c r="E117" s="144"/>
      <c r="F117" s="43"/>
      <c r="G117" s="43"/>
      <c r="H117" s="90"/>
      <c r="I117" s="90"/>
      <c r="J117" s="91"/>
      <c r="K117" s="39"/>
      <c r="L117" s="14"/>
      <c r="M117" s="14"/>
      <c r="N117" s="9"/>
      <c r="O117" s="33"/>
    </row>
    <row r="118" spans="1:15" ht="12.75">
      <c r="A118" s="9"/>
      <c r="B118" s="79"/>
      <c r="C118" s="79"/>
      <c r="D118" s="144"/>
      <c r="E118" s="144"/>
      <c r="F118" s="43"/>
      <c r="G118" s="43"/>
      <c r="H118" s="90"/>
      <c r="I118" s="90"/>
      <c r="J118" s="90"/>
      <c r="K118" s="39"/>
      <c r="L118" s="14"/>
      <c r="M118" s="14"/>
      <c r="N118" s="9"/>
      <c r="O118" s="33"/>
    </row>
    <row r="119" spans="1:15" ht="12.75">
      <c r="A119" s="9" t="s">
        <v>455</v>
      </c>
      <c r="B119" s="9" t="s">
        <v>175</v>
      </c>
      <c r="C119" s="9" t="s">
        <v>121</v>
      </c>
      <c r="D119" s="143"/>
      <c r="E119" s="143"/>
      <c r="F119" s="14" t="s">
        <v>58</v>
      </c>
      <c r="G119" s="14" t="s">
        <v>49</v>
      </c>
      <c r="H119" s="36">
        <v>69000</v>
      </c>
      <c r="I119" s="36">
        <f>H119*80%</f>
        <v>55200</v>
      </c>
      <c r="J119" s="36">
        <f>H119*20%</f>
        <v>13800</v>
      </c>
      <c r="K119" s="39"/>
      <c r="L119" s="14"/>
      <c r="M119" s="14"/>
      <c r="N119" s="9"/>
      <c r="O119" s="33"/>
    </row>
    <row r="120" spans="1:15" ht="12.75">
      <c r="A120" s="9"/>
      <c r="B120" s="9"/>
      <c r="C120" s="9"/>
      <c r="D120" s="143"/>
      <c r="E120" s="143"/>
      <c r="F120" s="14"/>
      <c r="G120" s="14"/>
      <c r="H120" s="36"/>
      <c r="I120" s="36"/>
      <c r="J120" s="36"/>
      <c r="K120" s="39"/>
      <c r="L120" s="14"/>
      <c r="M120" s="14"/>
      <c r="N120" s="9"/>
      <c r="O120" s="33"/>
    </row>
    <row r="121" spans="1:15" ht="12.75">
      <c r="A121" s="9"/>
      <c r="B121" s="9"/>
      <c r="C121" s="9"/>
      <c r="D121" s="143"/>
      <c r="E121" s="143"/>
      <c r="F121" s="14"/>
      <c r="G121" s="14"/>
      <c r="H121" s="36"/>
      <c r="I121" s="36"/>
      <c r="J121" s="36"/>
      <c r="K121" s="39"/>
      <c r="L121" s="14"/>
      <c r="M121" s="14"/>
      <c r="N121" s="9"/>
      <c r="O121" s="33"/>
    </row>
    <row r="122" spans="1:15" ht="12.75">
      <c r="A122" s="171" t="s">
        <v>456</v>
      </c>
      <c r="B122" s="171" t="s">
        <v>176</v>
      </c>
      <c r="C122" s="171" t="s">
        <v>177</v>
      </c>
      <c r="D122" s="172"/>
      <c r="E122" s="172"/>
      <c r="F122" s="173" t="s">
        <v>58</v>
      </c>
      <c r="G122" s="173" t="s">
        <v>49</v>
      </c>
      <c r="H122" s="174">
        <v>272057</v>
      </c>
      <c r="I122" s="174">
        <f>H122*80%</f>
        <v>217645.6</v>
      </c>
      <c r="J122" s="174">
        <f>H122*20%</f>
        <v>54411.4</v>
      </c>
      <c r="K122" s="39"/>
      <c r="L122" s="14"/>
      <c r="M122" s="14"/>
      <c r="N122" s="9"/>
      <c r="O122" s="33"/>
    </row>
    <row r="123" spans="1:15" ht="12.75">
      <c r="A123" s="9"/>
      <c r="B123" s="9"/>
      <c r="C123" s="9"/>
      <c r="D123" s="143"/>
      <c r="E123" s="143"/>
      <c r="F123" s="14"/>
      <c r="G123" s="14"/>
      <c r="H123" s="36"/>
      <c r="I123" s="36"/>
      <c r="J123" s="36"/>
      <c r="K123" s="39"/>
      <c r="L123" s="14"/>
      <c r="M123" s="14"/>
      <c r="N123" s="9"/>
      <c r="O123" s="33"/>
    </row>
    <row r="124" spans="1:15" ht="12.75">
      <c r="A124" s="9"/>
      <c r="B124" s="9"/>
      <c r="C124" s="9"/>
      <c r="D124" s="143"/>
      <c r="E124" s="143"/>
      <c r="F124" s="14"/>
      <c r="G124" s="14"/>
      <c r="H124" s="36"/>
      <c r="I124" s="36"/>
      <c r="J124" s="36"/>
      <c r="K124" s="39"/>
      <c r="L124" s="14"/>
      <c r="M124" s="14"/>
      <c r="N124" s="9"/>
      <c r="O124" s="33"/>
    </row>
    <row r="125" spans="1:15" ht="12.75">
      <c r="A125" s="171" t="s">
        <v>457</v>
      </c>
      <c r="B125" s="171" t="s">
        <v>170</v>
      </c>
      <c r="C125" s="171" t="s">
        <v>155</v>
      </c>
      <c r="D125" s="172"/>
      <c r="E125" s="172"/>
      <c r="F125" s="173" t="s">
        <v>58</v>
      </c>
      <c r="G125" s="173" t="s">
        <v>49</v>
      </c>
      <c r="H125" s="174">
        <v>203469</v>
      </c>
      <c r="I125" s="174">
        <f>H125*80%</f>
        <v>162775.2</v>
      </c>
      <c r="J125" s="174">
        <f>H125*20%</f>
        <v>40693.8</v>
      </c>
      <c r="K125" s="39"/>
      <c r="L125" s="14"/>
      <c r="M125" s="14"/>
      <c r="N125" s="9"/>
      <c r="O125" s="33"/>
    </row>
    <row r="126" spans="1:15" ht="12.75">
      <c r="A126" s="9"/>
      <c r="B126" s="9"/>
      <c r="C126" s="9"/>
      <c r="D126" s="143"/>
      <c r="E126" s="143"/>
      <c r="F126" s="14"/>
      <c r="G126" s="14"/>
      <c r="H126" s="36"/>
      <c r="I126" s="36"/>
      <c r="J126" s="36"/>
      <c r="K126" s="39"/>
      <c r="L126" s="14"/>
      <c r="M126" s="14"/>
      <c r="N126" s="9"/>
      <c r="O126" s="33"/>
    </row>
    <row r="127" spans="1:15" ht="12.75">
      <c r="A127" s="9"/>
      <c r="B127" s="9"/>
      <c r="C127" s="9"/>
      <c r="D127" s="143"/>
      <c r="E127" s="143"/>
      <c r="F127" s="14"/>
      <c r="G127" s="14"/>
      <c r="H127" s="36"/>
      <c r="I127" s="36"/>
      <c r="J127" s="36"/>
      <c r="K127" s="39"/>
      <c r="L127" s="14"/>
      <c r="M127" s="14"/>
      <c r="N127" s="9"/>
      <c r="O127" s="33"/>
    </row>
    <row r="128" spans="1:15" ht="12.75">
      <c r="A128" s="9"/>
      <c r="B128" s="9"/>
      <c r="C128" s="9"/>
      <c r="D128" s="143"/>
      <c r="E128" s="143"/>
      <c r="F128" s="14"/>
      <c r="G128" s="14"/>
      <c r="H128" s="36"/>
      <c r="I128" s="36"/>
      <c r="J128" s="36"/>
      <c r="K128" s="39"/>
      <c r="L128" s="14"/>
      <c r="M128" s="14"/>
      <c r="N128" s="9"/>
      <c r="O128" s="33"/>
    </row>
    <row r="129" spans="1:15" ht="12.75">
      <c r="A129" s="10"/>
      <c r="B129" s="10"/>
      <c r="C129" s="10"/>
      <c r="D129" s="72"/>
      <c r="E129" s="72"/>
      <c r="F129" s="70"/>
      <c r="G129" s="70"/>
      <c r="H129" s="71"/>
      <c r="I129" s="71"/>
      <c r="J129" s="71"/>
      <c r="K129" s="47"/>
      <c r="L129" s="72"/>
      <c r="M129" s="73"/>
      <c r="N129" s="34"/>
      <c r="O129" s="34"/>
    </row>
    <row r="130" spans="1:11" ht="12.75">
      <c r="A130" s="1"/>
      <c r="B130" s="1"/>
      <c r="C130" s="2"/>
      <c r="D130" s="2"/>
      <c r="E130" s="2"/>
      <c r="F130" s="15"/>
      <c r="G130" s="2" t="s">
        <v>19</v>
      </c>
      <c r="H130" s="39">
        <f>SUM(H103:H129)</f>
        <v>1337840</v>
      </c>
      <c r="I130" s="39">
        <f>SUM(I103:I129)</f>
        <v>1070272</v>
      </c>
      <c r="J130" s="39">
        <f>SUM(J103:J129)</f>
        <v>267568</v>
      </c>
      <c r="K130" s="48"/>
    </row>
    <row r="131" spans="1:11" ht="12.75">
      <c r="A131" s="1"/>
      <c r="B131" s="1"/>
      <c r="C131" s="2"/>
      <c r="D131" s="2"/>
      <c r="E131" s="2"/>
      <c r="F131" s="16"/>
      <c r="G131" s="2" t="s">
        <v>20</v>
      </c>
      <c r="H131" s="74"/>
      <c r="I131" s="74"/>
      <c r="J131" s="74"/>
      <c r="K131" s="48"/>
    </row>
    <row r="132" spans="1:11" ht="12.75">
      <c r="A132" s="1"/>
      <c r="B132" s="1"/>
      <c r="C132" s="2"/>
      <c r="D132" s="2"/>
      <c r="E132" s="2"/>
      <c r="F132" s="17"/>
      <c r="G132" s="2" t="s">
        <v>21</v>
      </c>
      <c r="H132" s="49"/>
      <c r="I132" s="49"/>
      <c r="J132" s="49"/>
      <c r="K132" s="48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1" t="s">
        <v>55</v>
      </c>
      <c r="C134" s="1"/>
      <c r="D134" s="1"/>
      <c r="E134" s="1"/>
      <c r="F134" s="1"/>
      <c r="G134" s="1"/>
      <c r="H134" s="1"/>
      <c r="I134" s="189" t="s">
        <v>56</v>
      </c>
      <c r="J134" s="189"/>
      <c r="K134" s="189"/>
    </row>
    <row r="135" spans="1:11" ht="12.75">
      <c r="A135" s="1"/>
      <c r="B135" s="11" t="s">
        <v>22</v>
      </c>
      <c r="C135" s="1"/>
      <c r="D135" s="1"/>
      <c r="E135" s="1"/>
      <c r="F135" s="1"/>
      <c r="G135" s="1"/>
      <c r="H135" s="1"/>
      <c r="I135" s="189" t="s">
        <v>23</v>
      </c>
      <c r="J135" s="189"/>
      <c r="K135" s="189"/>
    </row>
    <row r="136" ht="12.75">
      <c r="O136" s="4" t="s">
        <v>59</v>
      </c>
    </row>
    <row r="137" spans="1:15" ht="12.75">
      <c r="A137" s="189" t="s">
        <v>43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</row>
    <row r="138" spans="1:15" ht="12.75">
      <c r="A138" s="189" t="s">
        <v>41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</row>
    <row r="139" spans="1:15" ht="12.75">
      <c r="A139" s="189" t="s">
        <v>115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</row>
    <row r="140" spans="1:15" ht="12.75">
      <c r="A140" s="189" t="s">
        <v>95</v>
      </c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</row>
    <row r="141" spans="1:15" ht="12.75">
      <c r="A141" s="189" t="s">
        <v>42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</row>
    <row r="142" spans="1:11" ht="12.75">
      <c r="A142" s="4" t="s">
        <v>0</v>
      </c>
      <c r="B142" s="1" t="s">
        <v>24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4" t="s">
        <v>1</v>
      </c>
      <c r="B143" s="1" t="s">
        <v>25</v>
      </c>
      <c r="C143" s="1"/>
      <c r="D143" s="1"/>
      <c r="E143" s="1"/>
      <c r="F143" s="1"/>
      <c r="G143" s="1"/>
      <c r="H143" s="1"/>
      <c r="I143" s="1"/>
      <c r="J143" s="4" t="s">
        <v>18</v>
      </c>
      <c r="K143" s="1"/>
    </row>
    <row r="144" spans="1:13" ht="12.75">
      <c r="A144" s="4" t="s">
        <v>2</v>
      </c>
      <c r="B144" s="1" t="s">
        <v>26</v>
      </c>
      <c r="C144" s="2" t="s">
        <v>3</v>
      </c>
      <c r="D144" s="1" t="s">
        <v>27</v>
      </c>
      <c r="E144" s="2"/>
      <c r="F144" s="1"/>
      <c r="G144" s="4"/>
      <c r="H144" s="4" t="s">
        <v>4</v>
      </c>
      <c r="I144" s="1" t="s">
        <v>116</v>
      </c>
      <c r="K144" s="4" t="s">
        <v>5</v>
      </c>
      <c r="M144" s="1" t="s">
        <v>46</v>
      </c>
    </row>
    <row r="145" spans="1:15" ht="12.75">
      <c r="A145" s="5"/>
      <c r="B145" s="5" t="s">
        <v>7</v>
      </c>
      <c r="C145" s="5"/>
      <c r="D145" s="190" t="s">
        <v>29</v>
      </c>
      <c r="E145" s="191"/>
      <c r="F145" s="5" t="s">
        <v>30</v>
      </c>
      <c r="G145" s="5" t="s">
        <v>31</v>
      </c>
      <c r="H145" s="190" t="s">
        <v>44</v>
      </c>
      <c r="I145" s="192"/>
      <c r="J145" s="192"/>
      <c r="K145" s="191"/>
      <c r="L145" s="190" t="s">
        <v>39</v>
      </c>
      <c r="M145" s="191"/>
      <c r="N145" s="192" t="s">
        <v>16</v>
      </c>
      <c r="O145" s="191"/>
    </row>
    <row r="146" spans="1:15" ht="12.75">
      <c r="A146" s="6" t="s">
        <v>6</v>
      </c>
      <c r="B146" s="6" t="s">
        <v>8</v>
      </c>
      <c r="C146" s="6" t="s">
        <v>10</v>
      </c>
      <c r="D146" s="182">
        <v>37986</v>
      </c>
      <c r="E146" s="183"/>
      <c r="F146" s="6" t="s">
        <v>32</v>
      </c>
      <c r="G146" s="6" t="s">
        <v>33</v>
      </c>
      <c r="H146" s="184" t="s">
        <v>11</v>
      </c>
      <c r="I146" s="185"/>
      <c r="J146" s="185"/>
      <c r="K146" s="186"/>
      <c r="L146" s="184" t="s">
        <v>40</v>
      </c>
      <c r="M146" s="186"/>
      <c r="N146" s="187">
        <v>38352</v>
      </c>
      <c r="O146" s="188"/>
    </row>
    <row r="147" spans="1:15" ht="12.75">
      <c r="A147" s="7"/>
      <c r="B147" s="7" t="s">
        <v>9</v>
      </c>
      <c r="C147" s="7"/>
      <c r="D147" s="8" t="s">
        <v>17</v>
      </c>
      <c r="E147" s="8" t="s">
        <v>34</v>
      </c>
      <c r="F147" s="7" t="s">
        <v>35</v>
      </c>
      <c r="G147" s="7" t="s">
        <v>36</v>
      </c>
      <c r="H147" s="7" t="s">
        <v>12</v>
      </c>
      <c r="I147" s="7" t="s">
        <v>13</v>
      </c>
      <c r="J147" s="7" t="s">
        <v>37</v>
      </c>
      <c r="K147" s="7" t="s">
        <v>14</v>
      </c>
      <c r="L147" s="8" t="s">
        <v>15</v>
      </c>
      <c r="M147" s="8" t="s">
        <v>38</v>
      </c>
      <c r="N147" s="8" t="s">
        <v>17</v>
      </c>
      <c r="O147" s="8" t="s">
        <v>28</v>
      </c>
    </row>
    <row r="148" spans="1:15" ht="12.75">
      <c r="A148" s="9" t="s">
        <v>458</v>
      </c>
      <c r="B148" s="9" t="s">
        <v>178</v>
      </c>
      <c r="C148" s="9" t="s">
        <v>151</v>
      </c>
      <c r="D148" s="143"/>
      <c r="E148" s="143"/>
      <c r="F148" s="14" t="s">
        <v>58</v>
      </c>
      <c r="G148" s="14" t="s">
        <v>49</v>
      </c>
      <c r="H148" s="36">
        <v>140571</v>
      </c>
      <c r="I148" s="36">
        <f>H148*80%</f>
        <v>112456.8</v>
      </c>
      <c r="J148" s="36">
        <f>H148*20%</f>
        <v>28114.2</v>
      </c>
      <c r="K148" s="46"/>
      <c r="L148" s="14"/>
      <c r="M148" s="14"/>
      <c r="N148" s="9"/>
      <c r="O148" s="9"/>
    </row>
    <row r="149" spans="1:15" ht="12.75">
      <c r="A149" s="9"/>
      <c r="B149" s="9"/>
      <c r="C149" s="9"/>
      <c r="D149" s="143"/>
      <c r="E149" s="143"/>
      <c r="F149" s="14"/>
      <c r="G149" s="14"/>
      <c r="H149" s="36"/>
      <c r="I149" s="36"/>
      <c r="J149" s="36"/>
      <c r="K149" s="39"/>
      <c r="L149" s="14"/>
      <c r="M149" s="14"/>
      <c r="N149" s="9"/>
      <c r="O149" s="9"/>
    </row>
    <row r="150" spans="1:15" ht="12.75">
      <c r="A150" s="9"/>
      <c r="B150" s="9"/>
      <c r="C150" s="9"/>
      <c r="D150" s="143"/>
      <c r="E150" s="143"/>
      <c r="F150" s="14"/>
      <c r="G150" s="14"/>
      <c r="H150" s="36"/>
      <c r="I150" s="36"/>
      <c r="J150" s="36"/>
      <c r="K150" s="39"/>
      <c r="L150" s="14"/>
      <c r="M150" s="14"/>
      <c r="N150" s="33"/>
      <c r="O150" s="33"/>
    </row>
    <row r="151" spans="1:15" ht="12.75">
      <c r="A151" s="9" t="s">
        <v>459</v>
      </c>
      <c r="B151" s="9" t="s">
        <v>179</v>
      </c>
      <c r="C151" s="9" t="s">
        <v>180</v>
      </c>
      <c r="D151" s="143"/>
      <c r="E151" s="143"/>
      <c r="F151" s="14" t="s">
        <v>58</v>
      </c>
      <c r="G151" s="14" t="s">
        <v>49</v>
      </c>
      <c r="H151" s="36">
        <v>205597</v>
      </c>
      <c r="I151" s="36">
        <f>H151*80%</f>
        <v>164477.6</v>
      </c>
      <c r="J151" s="36">
        <f>H151*20%</f>
        <v>41119.4</v>
      </c>
      <c r="K151" s="39"/>
      <c r="L151" s="14"/>
      <c r="M151" s="14"/>
      <c r="N151" s="9"/>
      <c r="O151" s="33"/>
    </row>
    <row r="152" spans="1:15" ht="12.75">
      <c r="A152" s="9"/>
      <c r="B152" s="9"/>
      <c r="C152" s="9"/>
      <c r="D152" s="143"/>
      <c r="E152" s="143"/>
      <c r="F152" s="14"/>
      <c r="G152" s="14"/>
      <c r="H152" s="36"/>
      <c r="I152" s="36"/>
      <c r="J152" s="36"/>
      <c r="K152" s="39"/>
      <c r="L152" s="14"/>
      <c r="M152" s="14"/>
      <c r="N152" s="33"/>
      <c r="O152" s="33"/>
    </row>
    <row r="153" spans="1:15" ht="12.75">
      <c r="A153" s="9"/>
      <c r="B153" s="9"/>
      <c r="C153" s="9"/>
      <c r="D153" s="143"/>
      <c r="E153" s="143"/>
      <c r="F153" s="14"/>
      <c r="G153" s="28"/>
      <c r="H153" s="36"/>
      <c r="I153" s="36"/>
      <c r="J153" s="89"/>
      <c r="K153" s="39"/>
      <c r="L153" s="14"/>
      <c r="M153" s="14"/>
      <c r="N153" s="33"/>
      <c r="O153" s="33"/>
    </row>
    <row r="154" spans="1:15" ht="12.75">
      <c r="A154" s="9" t="s">
        <v>460</v>
      </c>
      <c r="B154" s="9" t="s">
        <v>181</v>
      </c>
      <c r="C154" s="9" t="s">
        <v>182</v>
      </c>
      <c r="D154" s="143"/>
      <c r="E154" s="143"/>
      <c r="F154" s="14" t="s">
        <v>58</v>
      </c>
      <c r="G154" s="14" t="s">
        <v>49</v>
      </c>
      <c r="H154" s="36">
        <v>59049</v>
      </c>
      <c r="I154" s="36">
        <f>H154*80%</f>
        <v>47239.200000000004</v>
      </c>
      <c r="J154" s="36">
        <f>H154*20%</f>
        <v>11809.800000000001</v>
      </c>
      <c r="K154" s="39"/>
      <c r="L154" s="14"/>
      <c r="M154" s="14"/>
      <c r="N154" s="33"/>
      <c r="O154" s="33"/>
    </row>
    <row r="155" spans="1:15" ht="12.75">
      <c r="A155" s="9"/>
      <c r="B155" s="9"/>
      <c r="C155" s="9"/>
      <c r="D155" s="143"/>
      <c r="E155" s="143"/>
      <c r="F155" s="14"/>
      <c r="G155" s="14"/>
      <c r="H155" s="36"/>
      <c r="I155" s="36"/>
      <c r="J155" s="36"/>
      <c r="K155" s="39"/>
      <c r="L155" s="14"/>
      <c r="M155" s="14"/>
      <c r="N155" s="9"/>
      <c r="O155" s="33"/>
    </row>
    <row r="156" spans="1:15" ht="12.75">
      <c r="A156" s="9"/>
      <c r="B156" s="9"/>
      <c r="C156" s="9"/>
      <c r="D156" s="143"/>
      <c r="E156" s="143"/>
      <c r="F156" s="14"/>
      <c r="G156" s="14"/>
      <c r="H156" s="36"/>
      <c r="I156" s="36"/>
      <c r="J156" s="36"/>
      <c r="K156" s="39"/>
      <c r="L156" s="14"/>
      <c r="M156" s="14"/>
      <c r="N156" s="9"/>
      <c r="O156" s="33"/>
    </row>
    <row r="157" spans="1:15" ht="12.75">
      <c r="A157" s="9" t="s">
        <v>461</v>
      </c>
      <c r="B157" s="79" t="s">
        <v>183</v>
      </c>
      <c r="C157" s="79" t="s">
        <v>100</v>
      </c>
      <c r="D157" s="144"/>
      <c r="E157" s="144"/>
      <c r="F157" s="14" t="s">
        <v>58</v>
      </c>
      <c r="G157" s="14" t="s">
        <v>49</v>
      </c>
      <c r="H157" s="36">
        <v>50168</v>
      </c>
      <c r="I157" s="36">
        <f>H157*80%</f>
        <v>40134.4</v>
      </c>
      <c r="J157" s="36">
        <f>H157*20%</f>
        <v>10033.6</v>
      </c>
      <c r="K157" s="39"/>
      <c r="L157" s="14"/>
      <c r="M157" s="14"/>
      <c r="N157" s="9"/>
      <c r="O157" s="33"/>
    </row>
    <row r="158" spans="1:15" ht="12.75">
      <c r="A158" s="9"/>
      <c r="B158" s="9"/>
      <c r="C158" s="9"/>
      <c r="D158" s="143"/>
      <c r="E158" s="143"/>
      <c r="F158" s="14"/>
      <c r="G158" s="14"/>
      <c r="H158" s="36"/>
      <c r="I158" s="36"/>
      <c r="J158" s="36"/>
      <c r="K158" s="39"/>
      <c r="L158" s="14"/>
      <c r="M158" s="14"/>
      <c r="N158" s="33"/>
      <c r="O158" s="33"/>
    </row>
    <row r="159" spans="1:15" ht="12.75">
      <c r="A159" s="9"/>
      <c r="B159" s="9"/>
      <c r="C159" s="9"/>
      <c r="D159" s="143"/>
      <c r="E159" s="143"/>
      <c r="F159" s="14"/>
      <c r="G159" s="20"/>
      <c r="H159" s="45"/>
      <c r="I159" s="39"/>
      <c r="J159" s="69"/>
      <c r="K159" s="39"/>
      <c r="L159" s="14"/>
      <c r="M159" s="14"/>
      <c r="N159" s="33"/>
      <c r="O159" s="33"/>
    </row>
    <row r="160" spans="1:15" ht="12.75">
      <c r="A160" s="9" t="s">
        <v>462</v>
      </c>
      <c r="B160" s="9" t="s">
        <v>184</v>
      </c>
      <c r="C160" s="9" t="s">
        <v>96</v>
      </c>
      <c r="D160" s="143"/>
      <c r="E160" s="143"/>
      <c r="F160" s="14" t="s">
        <v>58</v>
      </c>
      <c r="G160" s="14" t="s">
        <v>49</v>
      </c>
      <c r="H160" s="36">
        <v>120268</v>
      </c>
      <c r="I160" s="36">
        <f>H160*80%</f>
        <v>96214.40000000001</v>
      </c>
      <c r="J160" s="36">
        <f>H160*20%</f>
        <v>24053.600000000002</v>
      </c>
      <c r="K160" s="39"/>
      <c r="L160" s="14"/>
      <c r="M160" s="14"/>
      <c r="N160" s="33"/>
      <c r="O160" s="33"/>
    </row>
    <row r="161" spans="1:15" ht="12.75">
      <c r="A161" s="9"/>
      <c r="B161" s="9"/>
      <c r="C161" s="9"/>
      <c r="D161" s="143"/>
      <c r="E161" s="143"/>
      <c r="F161" s="14"/>
      <c r="G161" s="14"/>
      <c r="H161" s="36"/>
      <c r="I161" s="36"/>
      <c r="J161" s="36"/>
      <c r="K161" s="39"/>
      <c r="L161" s="14"/>
      <c r="M161" s="14"/>
      <c r="N161" s="9"/>
      <c r="O161" s="33"/>
    </row>
    <row r="162" spans="1:15" ht="12.75">
      <c r="A162" s="9"/>
      <c r="B162" s="9"/>
      <c r="C162" s="9"/>
      <c r="D162" s="143"/>
      <c r="E162" s="143"/>
      <c r="F162" s="14"/>
      <c r="G162" s="14"/>
      <c r="H162" s="36"/>
      <c r="I162" s="36"/>
      <c r="J162" s="36"/>
      <c r="K162" s="39"/>
      <c r="L162" s="14"/>
      <c r="M162" s="14"/>
      <c r="N162" s="9"/>
      <c r="O162" s="33"/>
    </row>
    <row r="163" spans="1:15" ht="12.75">
      <c r="A163" s="9" t="s">
        <v>463</v>
      </c>
      <c r="B163" s="9" t="s">
        <v>170</v>
      </c>
      <c r="C163" s="9" t="s">
        <v>185</v>
      </c>
      <c r="D163" s="143"/>
      <c r="E163" s="143"/>
      <c r="F163" s="14" t="s">
        <v>58</v>
      </c>
      <c r="G163" s="14" t="s">
        <v>49</v>
      </c>
      <c r="H163" s="36">
        <v>78068</v>
      </c>
      <c r="I163" s="36">
        <f>H163*80%</f>
        <v>62454.4</v>
      </c>
      <c r="J163" s="36">
        <f>H163*20%</f>
        <v>15613.6</v>
      </c>
      <c r="K163" s="39"/>
      <c r="L163" s="14"/>
      <c r="M163" s="14"/>
      <c r="N163" s="9"/>
      <c r="O163" s="33"/>
    </row>
    <row r="164" spans="1:15" ht="12.75">
      <c r="A164" s="9"/>
      <c r="B164" s="9"/>
      <c r="C164" s="9"/>
      <c r="D164" s="143"/>
      <c r="E164" s="143"/>
      <c r="F164" s="14"/>
      <c r="G164" s="14"/>
      <c r="H164" s="36"/>
      <c r="I164" s="36"/>
      <c r="J164" s="36"/>
      <c r="K164" s="39"/>
      <c r="L164" s="14"/>
      <c r="M164" s="14"/>
      <c r="N164" s="9"/>
      <c r="O164" s="33"/>
    </row>
    <row r="165" spans="1:15" ht="12.75">
      <c r="A165" s="9"/>
      <c r="B165" s="79"/>
      <c r="C165" s="79"/>
      <c r="D165" s="144"/>
      <c r="E165" s="144"/>
      <c r="F165" s="43"/>
      <c r="G165" s="43"/>
      <c r="H165" s="90"/>
      <c r="I165" s="90"/>
      <c r="J165" s="91"/>
      <c r="K165" s="39"/>
      <c r="L165" s="14"/>
      <c r="M165" s="14"/>
      <c r="N165" s="9"/>
      <c r="O165" s="33"/>
    </row>
    <row r="166" spans="1:15" ht="12.75">
      <c r="A166" s="9" t="s">
        <v>654</v>
      </c>
      <c r="B166" s="9" t="s">
        <v>655</v>
      </c>
      <c r="C166" s="9" t="s">
        <v>656</v>
      </c>
      <c r="D166" s="143"/>
      <c r="E166" s="143"/>
      <c r="F166" s="14" t="s">
        <v>58</v>
      </c>
      <c r="G166" s="14" t="s">
        <v>49</v>
      </c>
      <c r="H166" s="36">
        <v>37757</v>
      </c>
      <c r="I166" s="36">
        <f>H166*80%</f>
        <v>30205.600000000002</v>
      </c>
      <c r="J166" s="36">
        <f>H166*20%</f>
        <v>7551.400000000001</v>
      </c>
      <c r="K166" s="39"/>
      <c r="L166" s="14"/>
      <c r="M166" s="14"/>
      <c r="N166" s="9"/>
      <c r="O166" s="33"/>
    </row>
    <row r="167" spans="1:15" ht="12.75">
      <c r="A167" s="9"/>
      <c r="B167" s="9"/>
      <c r="C167" s="9"/>
      <c r="D167" s="143"/>
      <c r="E167" s="143"/>
      <c r="F167" s="14"/>
      <c r="G167" s="14"/>
      <c r="H167" s="36"/>
      <c r="I167" s="36"/>
      <c r="J167" s="36"/>
      <c r="K167" s="39"/>
      <c r="L167" s="14"/>
      <c r="M167" s="14"/>
      <c r="N167" s="9"/>
      <c r="O167" s="33"/>
    </row>
    <row r="168" spans="1:15" ht="12.75">
      <c r="A168" s="9"/>
      <c r="B168" s="9"/>
      <c r="C168" s="9"/>
      <c r="D168" s="143"/>
      <c r="E168" s="143"/>
      <c r="F168" s="14"/>
      <c r="G168" s="14"/>
      <c r="H168" s="36"/>
      <c r="I168" s="36"/>
      <c r="J168" s="36"/>
      <c r="K168" s="39"/>
      <c r="L168" s="14"/>
      <c r="M168" s="14"/>
      <c r="N168" s="9"/>
      <c r="O168" s="33"/>
    </row>
    <row r="169" spans="1:15" ht="12.75">
      <c r="A169" s="9"/>
      <c r="B169" s="9"/>
      <c r="C169" s="9"/>
      <c r="D169" s="143"/>
      <c r="E169" s="143"/>
      <c r="F169" s="14"/>
      <c r="G169" s="14"/>
      <c r="H169" s="36"/>
      <c r="I169" s="36"/>
      <c r="J169" s="36"/>
      <c r="K169" s="39"/>
      <c r="L169" s="14"/>
      <c r="M169" s="14"/>
      <c r="N169" s="9"/>
      <c r="O169" s="33"/>
    </row>
    <row r="170" spans="1:15" ht="12.75">
      <c r="A170" s="9"/>
      <c r="B170" s="9"/>
      <c r="C170" s="9"/>
      <c r="D170" s="143"/>
      <c r="E170" s="143"/>
      <c r="F170" s="14"/>
      <c r="G170" s="14"/>
      <c r="H170" s="36"/>
      <c r="I170" s="36"/>
      <c r="J170" s="36"/>
      <c r="K170" s="39"/>
      <c r="L170" s="14"/>
      <c r="M170" s="14"/>
      <c r="N170" s="9"/>
      <c r="O170" s="33"/>
    </row>
    <row r="171" spans="1:15" ht="12.75">
      <c r="A171" s="10"/>
      <c r="B171" s="10"/>
      <c r="C171" s="10"/>
      <c r="D171" s="72"/>
      <c r="E171" s="72"/>
      <c r="F171" s="70"/>
      <c r="G171" s="70"/>
      <c r="H171" s="71"/>
      <c r="I171" s="71"/>
      <c r="J171" s="71"/>
      <c r="K171" s="47"/>
      <c r="L171" s="72"/>
      <c r="M171" s="73"/>
      <c r="N171" s="34"/>
      <c r="O171" s="34"/>
    </row>
    <row r="172" spans="1:11" ht="12.75">
      <c r="A172" s="1"/>
      <c r="B172" s="1"/>
      <c r="C172" s="2"/>
      <c r="D172" s="2"/>
      <c r="E172" s="2"/>
      <c r="F172" s="15"/>
      <c r="G172" s="2" t="s">
        <v>19</v>
      </c>
      <c r="H172" s="39">
        <f>SUM(H148:H171)</f>
        <v>691478</v>
      </c>
      <c r="I172" s="39">
        <f>SUM(I148:I171)</f>
        <v>553182.4000000001</v>
      </c>
      <c r="J172" s="39">
        <f>SUM(J148:J171)</f>
        <v>138295.60000000003</v>
      </c>
      <c r="K172" s="48"/>
    </row>
    <row r="173" spans="1:11" ht="12.75">
      <c r="A173" s="1"/>
      <c r="B173" s="1"/>
      <c r="C173" s="2"/>
      <c r="D173" s="2"/>
      <c r="E173" s="2"/>
      <c r="F173" s="16"/>
      <c r="G173" s="2" t="s">
        <v>20</v>
      </c>
      <c r="H173" s="74"/>
      <c r="I173" s="74"/>
      <c r="J173" s="74"/>
      <c r="K173" s="48"/>
    </row>
    <row r="174" spans="1:11" ht="12.75">
      <c r="A174" s="1"/>
      <c r="B174" s="1"/>
      <c r="C174" s="2"/>
      <c r="D174" s="2"/>
      <c r="E174" s="2"/>
      <c r="F174" s="17"/>
      <c r="G174" s="2" t="s">
        <v>21</v>
      </c>
      <c r="H174" s="49"/>
      <c r="I174" s="49"/>
      <c r="J174" s="49"/>
      <c r="K174" s="48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1" t="s">
        <v>55</v>
      </c>
      <c r="C176" s="1"/>
      <c r="D176" s="1"/>
      <c r="E176" s="1"/>
      <c r="F176" s="1"/>
      <c r="G176" s="1"/>
      <c r="H176" s="1"/>
      <c r="I176" s="189" t="s">
        <v>56</v>
      </c>
      <c r="J176" s="189"/>
      <c r="K176" s="189"/>
    </row>
    <row r="177" spans="1:11" ht="12.75">
      <c r="A177" s="1"/>
      <c r="B177" s="11" t="s">
        <v>22</v>
      </c>
      <c r="C177" s="1"/>
      <c r="D177" s="1"/>
      <c r="E177" s="1"/>
      <c r="F177" s="1"/>
      <c r="G177" s="1"/>
      <c r="H177" s="1"/>
      <c r="I177" s="189" t="s">
        <v>23</v>
      </c>
      <c r="J177" s="189"/>
      <c r="K177" s="189"/>
    </row>
    <row r="181" ht="12.75">
      <c r="O181" s="4" t="s">
        <v>59</v>
      </c>
    </row>
    <row r="182" spans="1:15" ht="12.75">
      <c r="A182" s="189" t="s">
        <v>43</v>
      </c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</row>
    <row r="183" spans="1:15" ht="12.75">
      <c r="A183" s="189" t="s">
        <v>41</v>
      </c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</row>
    <row r="184" spans="1:15" ht="12.75">
      <c r="A184" s="189" t="s">
        <v>115</v>
      </c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</row>
    <row r="185" spans="1:15" ht="12.75">
      <c r="A185" s="189" t="s">
        <v>95</v>
      </c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</row>
    <row r="186" spans="1:15" ht="12.75">
      <c r="A186" s="189" t="s">
        <v>42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</row>
    <row r="187" spans="1:11" ht="12.75">
      <c r="A187" s="4" t="s">
        <v>0</v>
      </c>
      <c r="B187" s="1" t="s">
        <v>24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4" t="s">
        <v>1</v>
      </c>
      <c r="B188" s="1" t="s">
        <v>25</v>
      </c>
      <c r="C188" s="1"/>
      <c r="D188" s="1"/>
      <c r="E188" s="1"/>
      <c r="F188" s="1"/>
      <c r="G188" s="1"/>
      <c r="H188" s="1"/>
      <c r="I188" s="1"/>
      <c r="J188" s="4" t="s">
        <v>18</v>
      </c>
      <c r="K188" s="1"/>
    </row>
    <row r="189" spans="1:13" ht="12.75">
      <c r="A189" s="4" t="s">
        <v>2</v>
      </c>
      <c r="B189" s="1" t="s">
        <v>26</v>
      </c>
      <c r="C189" s="2" t="s">
        <v>3</v>
      </c>
      <c r="D189" s="1" t="s">
        <v>27</v>
      </c>
      <c r="E189" s="2"/>
      <c r="F189" s="1"/>
      <c r="G189" s="4"/>
      <c r="H189" s="4" t="s">
        <v>4</v>
      </c>
      <c r="I189" s="1" t="s">
        <v>116</v>
      </c>
      <c r="K189" s="4" t="s">
        <v>5</v>
      </c>
      <c r="M189" s="1" t="s">
        <v>46</v>
      </c>
    </row>
    <row r="190" spans="1:15" ht="12.75">
      <c r="A190" s="5"/>
      <c r="B190" s="5" t="s">
        <v>7</v>
      </c>
      <c r="C190" s="5"/>
      <c r="D190" s="190" t="s">
        <v>29</v>
      </c>
      <c r="E190" s="191"/>
      <c r="F190" s="5" t="s">
        <v>30</v>
      </c>
      <c r="G190" s="5" t="s">
        <v>31</v>
      </c>
      <c r="H190" s="190" t="s">
        <v>44</v>
      </c>
      <c r="I190" s="192"/>
      <c r="J190" s="192"/>
      <c r="K190" s="191"/>
      <c r="L190" s="190" t="s">
        <v>39</v>
      </c>
      <c r="M190" s="191"/>
      <c r="N190" s="192" t="s">
        <v>16</v>
      </c>
      <c r="O190" s="191"/>
    </row>
    <row r="191" spans="1:15" ht="12.75">
      <c r="A191" s="6" t="s">
        <v>6</v>
      </c>
      <c r="B191" s="6" t="s">
        <v>8</v>
      </c>
      <c r="C191" s="6" t="s">
        <v>10</v>
      </c>
      <c r="D191" s="182">
        <v>37986</v>
      </c>
      <c r="E191" s="183"/>
      <c r="F191" s="6" t="s">
        <v>32</v>
      </c>
      <c r="G191" s="6" t="s">
        <v>33</v>
      </c>
      <c r="H191" s="184" t="s">
        <v>11</v>
      </c>
      <c r="I191" s="185"/>
      <c r="J191" s="185"/>
      <c r="K191" s="186"/>
      <c r="L191" s="184" t="s">
        <v>40</v>
      </c>
      <c r="M191" s="186"/>
      <c r="N191" s="187">
        <v>38352</v>
      </c>
      <c r="O191" s="188"/>
    </row>
    <row r="192" spans="1:15" ht="12.75">
      <c r="A192" s="7"/>
      <c r="B192" s="7" t="s">
        <v>9</v>
      </c>
      <c r="C192" s="7"/>
      <c r="D192" s="8" t="s">
        <v>17</v>
      </c>
      <c r="E192" s="8" t="s">
        <v>34</v>
      </c>
      <c r="F192" s="7" t="s">
        <v>35</v>
      </c>
      <c r="G192" s="7" t="s">
        <v>36</v>
      </c>
      <c r="H192" s="7" t="s">
        <v>12</v>
      </c>
      <c r="I192" s="7" t="s">
        <v>13</v>
      </c>
      <c r="J192" s="7" t="s">
        <v>37</v>
      </c>
      <c r="K192" s="7" t="s">
        <v>14</v>
      </c>
      <c r="L192" s="8" t="s">
        <v>15</v>
      </c>
      <c r="M192" s="8" t="s">
        <v>38</v>
      </c>
      <c r="N192" s="8" t="s">
        <v>17</v>
      </c>
      <c r="O192" s="8" t="s">
        <v>28</v>
      </c>
    </row>
    <row r="193" spans="1:15" ht="12.75">
      <c r="A193" s="9" t="s">
        <v>464</v>
      </c>
      <c r="B193" s="9" t="s">
        <v>186</v>
      </c>
      <c r="C193" s="9" t="s">
        <v>26</v>
      </c>
      <c r="D193" s="143"/>
      <c r="E193" s="143"/>
      <c r="F193" s="14" t="s">
        <v>58</v>
      </c>
      <c r="G193" s="14" t="s">
        <v>49</v>
      </c>
      <c r="H193" s="36">
        <v>148909</v>
      </c>
      <c r="I193" s="36">
        <f>H193*80%</f>
        <v>119127.20000000001</v>
      </c>
      <c r="J193" s="36">
        <f>H193*20%</f>
        <v>29781.800000000003</v>
      </c>
      <c r="K193" s="46"/>
      <c r="L193" s="14"/>
      <c r="M193" s="14"/>
      <c r="N193" s="9"/>
      <c r="O193" s="9"/>
    </row>
    <row r="194" spans="1:15" ht="12.75">
      <c r="A194" s="9"/>
      <c r="B194" s="79"/>
      <c r="C194" s="79" t="s">
        <v>187</v>
      </c>
      <c r="D194" s="144"/>
      <c r="E194" s="144"/>
      <c r="F194" s="43"/>
      <c r="G194" s="43"/>
      <c r="H194" s="90"/>
      <c r="I194" s="90"/>
      <c r="J194" s="90"/>
      <c r="K194" s="39"/>
      <c r="L194" s="14"/>
      <c r="M194" s="14"/>
      <c r="N194" s="9"/>
      <c r="O194" s="9"/>
    </row>
    <row r="195" spans="1:15" ht="12.75">
      <c r="A195" s="9"/>
      <c r="B195" s="79"/>
      <c r="C195" s="79"/>
      <c r="D195" s="144"/>
      <c r="E195" s="144"/>
      <c r="F195" s="43"/>
      <c r="G195" s="43"/>
      <c r="H195" s="90"/>
      <c r="I195" s="90"/>
      <c r="J195" s="90"/>
      <c r="K195" s="39"/>
      <c r="L195" s="14"/>
      <c r="M195" s="14"/>
      <c r="N195" s="33"/>
      <c r="O195" s="33"/>
    </row>
    <row r="196" spans="1:15" ht="12.75">
      <c r="A196" s="9" t="s">
        <v>465</v>
      </c>
      <c r="B196" s="9" t="s">
        <v>188</v>
      </c>
      <c r="C196" s="9" t="s">
        <v>189</v>
      </c>
      <c r="D196" s="143"/>
      <c r="E196" s="143"/>
      <c r="F196" s="14" t="s">
        <v>58</v>
      </c>
      <c r="G196" s="14" t="s">
        <v>49</v>
      </c>
      <c r="H196" s="36">
        <v>173679</v>
      </c>
      <c r="I196" s="36">
        <f>H196*80%</f>
        <v>138943.2</v>
      </c>
      <c r="J196" s="36">
        <f>H196*20%</f>
        <v>34735.8</v>
      </c>
      <c r="K196" s="39"/>
      <c r="L196" s="14"/>
      <c r="M196" s="14"/>
      <c r="N196" s="33"/>
      <c r="O196" s="33"/>
    </row>
    <row r="197" spans="1:15" ht="12.75">
      <c r="A197" s="9"/>
      <c r="B197" s="9"/>
      <c r="C197" s="9"/>
      <c r="D197" s="143"/>
      <c r="E197" s="143"/>
      <c r="F197" s="14"/>
      <c r="G197" s="14"/>
      <c r="H197" s="36"/>
      <c r="I197" s="36"/>
      <c r="J197" s="36"/>
      <c r="K197" s="39"/>
      <c r="L197" s="14"/>
      <c r="M197" s="14"/>
      <c r="N197" s="9"/>
      <c r="O197" s="33"/>
    </row>
    <row r="198" spans="1:15" ht="12.75">
      <c r="A198" s="9"/>
      <c r="B198" s="9"/>
      <c r="C198" s="9"/>
      <c r="D198" s="143"/>
      <c r="E198" s="143"/>
      <c r="F198" s="14"/>
      <c r="G198" s="14"/>
      <c r="H198" s="36"/>
      <c r="I198" s="36"/>
      <c r="J198" s="36"/>
      <c r="K198" s="39"/>
      <c r="L198" s="14"/>
      <c r="M198" s="14"/>
      <c r="N198" s="9"/>
      <c r="O198" s="33"/>
    </row>
    <row r="199" spans="1:15" ht="12.75">
      <c r="A199" s="9" t="s">
        <v>466</v>
      </c>
      <c r="B199" s="9" t="s">
        <v>190</v>
      </c>
      <c r="C199" s="9" t="s">
        <v>191</v>
      </c>
      <c r="D199" s="143"/>
      <c r="E199" s="143"/>
      <c r="F199" s="14" t="s">
        <v>58</v>
      </c>
      <c r="G199" s="14" t="s">
        <v>49</v>
      </c>
      <c r="H199" s="36">
        <v>152846</v>
      </c>
      <c r="I199" s="36">
        <f>H199*80%</f>
        <v>122276.8</v>
      </c>
      <c r="J199" s="36">
        <f>H199*20%</f>
        <v>30569.2</v>
      </c>
      <c r="K199" s="39"/>
      <c r="L199" s="14"/>
      <c r="M199" s="14"/>
      <c r="N199" s="9"/>
      <c r="O199" s="33"/>
    </row>
    <row r="200" spans="1:15" ht="12.75">
      <c r="A200" s="9"/>
      <c r="B200" s="9"/>
      <c r="C200" s="9"/>
      <c r="D200" s="143"/>
      <c r="E200" s="143"/>
      <c r="F200" s="14"/>
      <c r="G200" s="14"/>
      <c r="H200" s="36"/>
      <c r="I200" s="36"/>
      <c r="J200" s="36"/>
      <c r="K200" s="39"/>
      <c r="L200" s="14"/>
      <c r="M200" s="14"/>
      <c r="N200" s="33"/>
      <c r="O200" s="33"/>
    </row>
    <row r="201" spans="1:15" ht="12.75">
      <c r="A201" s="9"/>
      <c r="B201" s="9"/>
      <c r="C201" s="9"/>
      <c r="D201" s="143"/>
      <c r="E201" s="143"/>
      <c r="F201" s="14"/>
      <c r="G201" s="20"/>
      <c r="H201" s="45"/>
      <c r="I201" s="39"/>
      <c r="J201" s="69"/>
      <c r="K201" s="39"/>
      <c r="L201" s="14"/>
      <c r="M201" s="14"/>
      <c r="N201" s="33"/>
      <c r="O201" s="33"/>
    </row>
    <row r="202" spans="1:15" ht="12.75">
      <c r="A202" s="9" t="s">
        <v>467</v>
      </c>
      <c r="B202" s="9" t="s">
        <v>192</v>
      </c>
      <c r="C202" s="9" t="s">
        <v>193</v>
      </c>
      <c r="D202" s="143"/>
      <c r="E202" s="143"/>
      <c r="F202" s="14" t="s">
        <v>58</v>
      </c>
      <c r="G202" s="14" t="s">
        <v>49</v>
      </c>
      <c r="H202" s="36">
        <v>224090</v>
      </c>
      <c r="I202" s="36">
        <f>H202*80%</f>
        <v>179272</v>
      </c>
      <c r="J202" s="36">
        <f>H202*20%</f>
        <v>44818</v>
      </c>
      <c r="K202" s="39"/>
      <c r="L202" s="14"/>
      <c r="M202" s="14"/>
      <c r="N202" s="33"/>
      <c r="O202" s="33"/>
    </row>
    <row r="203" spans="1:15" ht="12.75">
      <c r="A203" s="9"/>
      <c r="B203" s="9"/>
      <c r="C203" s="9"/>
      <c r="D203" s="143"/>
      <c r="E203" s="143"/>
      <c r="F203" s="14"/>
      <c r="G203" s="14"/>
      <c r="H203" s="36"/>
      <c r="I203" s="36"/>
      <c r="J203" s="36"/>
      <c r="K203" s="39"/>
      <c r="L203" s="14"/>
      <c r="M203" s="14"/>
      <c r="N203" s="9"/>
      <c r="O203" s="33"/>
    </row>
    <row r="204" spans="1:15" ht="12.75">
      <c r="A204" s="9"/>
      <c r="B204" s="9"/>
      <c r="C204" s="9"/>
      <c r="D204" s="143"/>
      <c r="E204" s="143"/>
      <c r="F204" s="14"/>
      <c r="G204" s="14"/>
      <c r="H204" s="36"/>
      <c r="I204" s="36"/>
      <c r="J204" s="36"/>
      <c r="K204" s="39"/>
      <c r="L204" s="14"/>
      <c r="M204" s="14"/>
      <c r="N204" s="9"/>
      <c r="O204" s="33"/>
    </row>
    <row r="205" spans="1:15" ht="12.75">
      <c r="A205" s="9" t="s">
        <v>468</v>
      </c>
      <c r="B205" s="9" t="s">
        <v>194</v>
      </c>
      <c r="C205" s="9" t="s">
        <v>195</v>
      </c>
      <c r="D205" s="143"/>
      <c r="E205" s="143"/>
      <c r="F205" s="14" t="s">
        <v>58</v>
      </c>
      <c r="G205" s="14" t="s">
        <v>49</v>
      </c>
      <c r="H205" s="36">
        <v>70621</v>
      </c>
      <c r="I205" s="36">
        <f>H205*80%</f>
        <v>56496.8</v>
      </c>
      <c r="J205" s="36">
        <f>H205*20%</f>
        <v>14124.2</v>
      </c>
      <c r="K205" s="39"/>
      <c r="L205" s="14"/>
      <c r="M205" s="14"/>
      <c r="N205" s="9"/>
      <c r="O205" s="33"/>
    </row>
    <row r="206" spans="1:15" ht="12.75">
      <c r="A206" s="9"/>
      <c r="B206" s="9"/>
      <c r="C206" s="92"/>
      <c r="D206" s="143"/>
      <c r="E206" s="143"/>
      <c r="F206" s="14"/>
      <c r="G206" s="9"/>
      <c r="H206" s="39"/>
      <c r="I206" s="39"/>
      <c r="J206" s="39"/>
      <c r="K206" s="39"/>
      <c r="L206" s="14"/>
      <c r="M206" s="14"/>
      <c r="N206" s="9"/>
      <c r="O206" s="33"/>
    </row>
    <row r="207" spans="1:15" ht="12.75">
      <c r="A207" s="9"/>
      <c r="B207" s="9"/>
      <c r="C207" s="9"/>
      <c r="D207" s="143"/>
      <c r="E207" s="143"/>
      <c r="F207" s="14"/>
      <c r="G207" s="14"/>
      <c r="H207" s="39"/>
      <c r="I207" s="39"/>
      <c r="J207" s="39"/>
      <c r="K207" s="39"/>
      <c r="L207" s="14"/>
      <c r="M207" s="14"/>
      <c r="N207" s="9"/>
      <c r="O207" s="33"/>
    </row>
    <row r="208" spans="1:15" ht="12.75">
      <c r="A208" s="9" t="s">
        <v>469</v>
      </c>
      <c r="B208" s="93" t="s">
        <v>196</v>
      </c>
      <c r="C208" s="93" t="s">
        <v>197</v>
      </c>
      <c r="D208" s="144"/>
      <c r="E208" s="144"/>
      <c r="F208" s="14" t="s">
        <v>58</v>
      </c>
      <c r="G208" s="14" t="s">
        <v>49</v>
      </c>
      <c r="H208" s="36">
        <v>104266</v>
      </c>
      <c r="I208" s="36">
        <f>H208*80%</f>
        <v>83412.8</v>
      </c>
      <c r="J208" s="36">
        <f>H208*20%</f>
        <v>20853.2</v>
      </c>
      <c r="K208" s="39"/>
      <c r="L208" s="14"/>
      <c r="M208" s="14"/>
      <c r="N208" s="9"/>
      <c r="O208" s="33"/>
    </row>
    <row r="209" spans="1:15" ht="12.75">
      <c r="A209" s="9"/>
      <c r="B209" s="9"/>
      <c r="C209" s="9"/>
      <c r="D209" s="143"/>
      <c r="E209" s="143"/>
      <c r="F209" s="14"/>
      <c r="G209" s="14"/>
      <c r="H209" s="39"/>
      <c r="I209" s="39"/>
      <c r="J209" s="69"/>
      <c r="K209" s="39"/>
      <c r="L209" s="14"/>
      <c r="M209" s="14"/>
      <c r="N209" s="9"/>
      <c r="O209" s="33"/>
    </row>
    <row r="210" spans="1:15" ht="12.75">
      <c r="A210" s="9"/>
      <c r="B210" s="9"/>
      <c r="C210" s="9"/>
      <c r="D210" s="143"/>
      <c r="E210" s="143"/>
      <c r="F210" s="14"/>
      <c r="G210" s="14"/>
      <c r="H210" s="39"/>
      <c r="I210" s="39"/>
      <c r="J210" s="39"/>
      <c r="K210" s="39"/>
      <c r="L210" s="14"/>
      <c r="M210" s="14"/>
      <c r="N210" s="9"/>
      <c r="O210" s="33"/>
    </row>
    <row r="211" spans="1:15" ht="12.75">
      <c r="A211" s="9" t="s">
        <v>470</v>
      </c>
      <c r="B211" s="93" t="s">
        <v>198</v>
      </c>
      <c r="C211" s="93" t="s">
        <v>132</v>
      </c>
      <c r="D211" s="144"/>
      <c r="E211" s="144"/>
      <c r="F211" s="14" t="s">
        <v>58</v>
      </c>
      <c r="G211" s="14" t="s">
        <v>49</v>
      </c>
      <c r="H211" s="36">
        <v>83491</v>
      </c>
      <c r="I211" s="36">
        <f>H211*80%</f>
        <v>66792.8</v>
      </c>
      <c r="J211" s="36">
        <f>H211*20%</f>
        <v>16698.2</v>
      </c>
      <c r="K211" s="39"/>
      <c r="L211" s="14"/>
      <c r="M211" s="14"/>
      <c r="N211" s="9"/>
      <c r="O211" s="33"/>
    </row>
    <row r="212" spans="1:15" ht="12.75">
      <c r="A212" s="9"/>
      <c r="B212" s="93"/>
      <c r="C212" s="93"/>
      <c r="D212" s="144"/>
      <c r="E212" s="144"/>
      <c r="F212" s="14"/>
      <c r="G212" s="14"/>
      <c r="H212" s="36"/>
      <c r="I212" s="36"/>
      <c r="J212" s="36"/>
      <c r="K212" s="39"/>
      <c r="L212" s="14"/>
      <c r="M212" s="14"/>
      <c r="N212" s="9"/>
      <c r="O212" s="33"/>
    </row>
    <row r="213" spans="1:15" ht="12.75">
      <c r="A213" s="9"/>
      <c r="B213" s="93"/>
      <c r="C213" s="93"/>
      <c r="D213" s="144"/>
      <c r="E213" s="144"/>
      <c r="F213" s="14"/>
      <c r="G213" s="14"/>
      <c r="H213" s="36"/>
      <c r="I213" s="36"/>
      <c r="J213" s="36"/>
      <c r="K213" s="39"/>
      <c r="L213" s="14"/>
      <c r="M213" s="14"/>
      <c r="N213" s="9"/>
      <c r="O213" s="33"/>
    </row>
    <row r="214" spans="1:15" ht="12.75">
      <c r="A214" s="9" t="s">
        <v>471</v>
      </c>
      <c r="B214" s="9" t="s">
        <v>392</v>
      </c>
      <c r="C214" s="9" t="s">
        <v>120</v>
      </c>
      <c r="D214" s="14"/>
      <c r="E214" s="14"/>
      <c r="F214" s="14" t="s">
        <v>58</v>
      </c>
      <c r="G214" s="14" t="s">
        <v>49</v>
      </c>
      <c r="H214" s="36">
        <v>20000</v>
      </c>
      <c r="I214" s="36">
        <f>H214*100%</f>
        <v>20000</v>
      </c>
      <c r="J214" s="36"/>
      <c r="K214" s="39"/>
      <c r="L214" s="14"/>
      <c r="M214" s="14"/>
      <c r="N214" s="9"/>
      <c r="O214" s="33"/>
    </row>
    <row r="215" spans="1:15" ht="12.75">
      <c r="A215" s="9"/>
      <c r="B215" s="9"/>
      <c r="C215" s="9"/>
      <c r="D215" s="143"/>
      <c r="E215" s="143"/>
      <c r="F215" s="14"/>
      <c r="G215" s="14"/>
      <c r="H215" s="36"/>
      <c r="I215" s="36"/>
      <c r="J215" s="36"/>
      <c r="K215" s="39"/>
      <c r="L215" s="14"/>
      <c r="M215" s="14"/>
      <c r="N215" s="9"/>
      <c r="O215" s="33"/>
    </row>
    <row r="216" spans="1:15" ht="12.75">
      <c r="A216" s="10"/>
      <c r="B216" s="10"/>
      <c r="C216" s="10"/>
      <c r="D216" s="72"/>
      <c r="E216" s="72"/>
      <c r="F216" s="70"/>
      <c r="G216" s="70"/>
      <c r="H216" s="71"/>
      <c r="I216" s="71"/>
      <c r="J216" s="71"/>
      <c r="K216" s="47"/>
      <c r="L216" s="72"/>
      <c r="M216" s="73"/>
      <c r="N216" s="34"/>
      <c r="O216" s="34"/>
    </row>
    <row r="217" spans="1:11" ht="12.75">
      <c r="A217" s="1"/>
      <c r="B217" s="1"/>
      <c r="C217" s="2"/>
      <c r="D217" s="2"/>
      <c r="E217" s="2"/>
      <c r="F217" s="15"/>
      <c r="G217" s="2" t="s">
        <v>19</v>
      </c>
      <c r="H217" s="39">
        <f>SUM(H193:H216)</f>
        <v>977902</v>
      </c>
      <c r="I217" s="39">
        <f>SUM(I193:I216)</f>
        <v>786321.6000000001</v>
      </c>
      <c r="J217" s="39">
        <f>SUM(J193:J216)</f>
        <v>191580.40000000002</v>
      </c>
      <c r="K217" s="48"/>
    </row>
    <row r="218" spans="1:11" ht="12.75">
      <c r="A218" s="1"/>
      <c r="B218" s="1"/>
      <c r="C218" s="2"/>
      <c r="D218" s="2"/>
      <c r="E218" s="2"/>
      <c r="F218" s="16"/>
      <c r="G218" s="2" t="s">
        <v>20</v>
      </c>
      <c r="H218" s="74"/>
      <c r="I218" s="74"/>
      <c r="J218" s="74"/>
      <c r="K218" s="48"/>
    </row>
    <row r="219" spans="1:11" ht="12.75">
      <c r="A219" s="1"/>
      <c r="B219" s="1"/>
      <c r="C219" s="2"/>
      <c r="D219" s="2"/>
      <c r="E219" s="2"/>
      <c r="F219" s="17"/>
      <c r="G219" s="2" t="s">
        <v>21</v>
      </c>
      <c r="H219" s="49"/>
      <c r="I219" s="49"/>
      <c r="J219" s="49"/>
      <c r="K219" s="48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1" t="s">
        <v>55</v>
      </c>
      <c r="C221" s="1"/>
      <c r="D221" s="1"/>
      <c r="E221" s="1"/>
      <c r="F221" s="1"/>
      <c r="G221" s="1"/>
      <c r="H221" s="1"/>
      <c r="I221" s="189" t="s">
        <v>56</v>
      </c>
      <c r="J221" s="189"/>
      <c r="K221" s="189"/>
    </row>
    <row r="222" spans="1:11" ht="12.75">
      <c r="A222" s="1"/>
      <c r="B222" s="11" t="s">
        <v>22</v>
      </c>
      <c r="C222" s="1"/>
      <c r="D222" s="1"/>
      <c r="E222" s="1"/>
      <c r="F222" s="1"/>
      <c r="G222" s="1"/>
      <c r="H222" s="1"/>
      <c r="I222" s="189" t="s">
        <v>23</v>
      </c>
      <c r="J222" s="189"/>
      <c r="K222" s="189"/>
    </row>
    <row r="226" ht="12.75">
      <c r="O226" s="4" t="s">
        <v>59</v>
      </c>
    </row>
    <row r="227" spans="1:15" ht="12.75">
      <c r="A227" s="189" t="s">
        <v>43</v>
      </c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</row>
    <row r="228" spans="1:15" ht="12.75">
      <c r="A228" s="189" t="s">
        <v>41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</row>
    <row r="229" spans="1:15" ht="12.75">
      <c r="A229" s="189" t="s">
        <v>115</v>
      </c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</row>
    <row r="230" spans="1:15" ht="12.75">
      <c r="A230" s="189" t="s">
        <v>95</v>
      </c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</row>
    <row r="231" spans="1:15" ht="12.75">
      <c r="A231" s="189" t="s">
        <v>42</v>
      </c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</row>
    <row r="232" spans="1:11" ht="12.75">
      <c r="A232" s="4" t="s">
        <v>0</v>
      </c>
      <c r="B232" s="1" t="s">
        <v>24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4" t="s">
        <v>1</v>
      </c>
      <c r="B233" s="1" t="s">
        <v>25</v>
      </c>
      <c r="C233" s="1"/>
      <c r="D233" s="1"/>
      <c r="E233" s="1"/>
      <c r="F233" s="1"/>
      <c r="G233" s="1"/>
      <c r="H233" s="1"/>
      <c r="I233" s="1"/>
      <c r="J233" s="4" t="s">
        <v>18</v>
      </c>
      <c r="K233" s="1"/>
    </row>
    <row r="234" spans="1:13" ht="12.75">
      <c r="A234" s="4" t="s">
        <v>2</v>
      </c>
      <c r="B234" s="1" t="s">
        <v>26</v>
      </c>
      <c r="C234" s="2" t="s">
        <v>3</v>
      </c>
      <c r="D234" s="1" t="s">
        <v>27</v>
      </c>
      <c r="E234" s="2"/>
      <c r="F234" s="1"/>
      <c r="G234" s="4"/>
      <c r="H234" s="4" t="s">
        <v>4</v>
      </c>
      <c r="I234" s="1" t="s">
        <v>116</v>
      </c>
      <c r="K234" s="4" t="s">
        <v>5</v>
      </c>
      <c r="M234" s="1" t="s">
        <v>46</v>
      </c>
    </row>
    <row r="235" spans="1:15" ht="12.75">
      <c r="A235" s="5"/>
      <c r="B235" s="5" t="s">
        <v>7</v>
      </c>
      <c r="C235" s="5"/>
      <c r="D235" s="190" t="s">
        <v>29</v>
      </c>
      <c r="E235" s="191"/>
      <c r="F235" s="5" t="s">
        <v>30</v>
      </c>
      <c r="G235" s="5" t="s">
        <v>31</v>
      </c>
      <c r="H235" s="190" t="s">
        <v>44</v>
      </c>
      <c r="I235" s="192"/>
      <c r="J235" s="192"/>
      <c r="K235" s="191"/>
      <c r="L235" s="190" t="s">
        <v>39</v>
      </c>
      <c r="M235" s="191"/>
      <c r="N235" s="192" t="s">
        <v>16</v>
      </c>
      <c r="O235" s="191"/>
    </row>
    <row r="236" spans="1:15" ht="12.75">
      <c r="A236" s="6" t="s">
        <v>6</v>
      </c>
      <c r="B236" s="6" t="s">
        <v>8</v>
      </c>
      <c r="C236" s="6" t="s">
        <v>10</v>
      </c>
      <c r="D236" s="182">
        <v>37986</v>
      </c>
      <c r="E236" s="183"/>
      <c r="F236" s="6" t="s">
        <v>32</v>
      </c>
      <c r="G236" s="6" t="s">
        <v>33</v>
      </c>
      <c r="H236" s="184" t="s">
        <v>11</v>
      </c>
      <c r="I236" s="185"/>
      <c r="J236" s="185"/>
      <c r="K236" s="186"/>
      <c r="L236" s="184" t="s">
        <v>40</v>
      </c>
      <c r="M236" s="186"/>
      <c r="N236" s="187">
        <v>38352</v>
      </c>
      <c r="O236" s="188"/>
    </row>
    <row r="237" spans="1:15" ht="12.75">
      <c r="A237" s="7"/>
      <c r="B237" s="7" t="s">
        <v>9</v>
      </c>
      <c r="C237" s="7"/>
      <c r="D237" s="8" t="s">
        <v>17</v>
      </c>
      <c r="E237" s="8" t="s">
        <v>34</v>
      </c>
      <c r="F237" s="7" t="s">
        <v>35</v>
      </c>
      <c r="G237" s="7" t="s">
        <v>36</v>
      </c>
      <c r="H237" s="7" t="s">
        <v>12</v>
      </c>
      <c r="I237" s="7" t="s">
        <v>13</v>
      </c>
      <c r="J237" s="7" t="s">
        <v>37</v>
      </c>
      <c r="K237" s="7" t="s">
        <v>14</v>
      </c>
      <c r="L237" s="8" t="s">
        <v>15</v>
      </c>
      <c r="M237" s="8" t="s">
        <v>38</v>
      </c>
      <c r="N237" s="8" t="s">
        <v>17</v>
      </c>
      <c r="O237" s="8" t="s">
        <v>28</v>
      </c>
    </row>
    <row r="238" spans="1:15" ht="12.75">
      <c r="A238" s="9" t="s">
        <v>472</v>
      </c>
      <c r="B238" s="9" t="s">
        <v>199</v>
      </c>
      <c r="C238" s="9" t="s">
        <v>200</v>
      </c>
      <c r="D238" s="143"/>
      <c r="E238" s="143"/>
      <c r="F238" s="14" t="s">
        <v>58</v>
      </c>
      <c r="G238" s="14" t="s">
        <v>49</v>
      </c>
      <c r="H238" s="36">
        <v>210813</v>
      </c>
      <c r="I238" s="36">
        <f>H238*80%</f>
        <v>168650.40000000002</v>
      </c>
      <c r="J238" s="36">
        <f>H238*20%</f>
        <v>42162.600000000006</v>
      </c>
      <c r="K238" s="46"/>
      <c r="L238" s="14"/>
      <c r="M238" s="14"/>
      <c r="N238" s="9"/>
      <c r="O238" s="9"/>
    </row>
    <row r="239" spans="1:15" ht="12.75">
      <c r="A239" s="9"/>
      <c r="B239" s="79"/>
      <c r="C239" s="79"/>
      <c r="D239" s="144"/>
      <c r="E239" s="144"/>
      <c r="F239" s="43"/>
      <c r="G239" s="43"/>
      <c r="H239" s="90"/>
      <c r="I239" s="90"/>
      <c r="J239" s="90"/>
      <c r="K239" s="39"/>
      <c r="L239" s="14"/>
      <c r="M239" s="14"/>
      <c r="N239" s="9"/>
      <c r="O239" s="9"/>
    </row>
    <row r="240" spans="1:15" ht="12.75">
      <c r="A240" s="9"/>
      <c r="B240" s="79"/>
      <c r="C240" s="79"/>
      <c r="D240" s="144"/>
      <c r="E240" s="144"/>
      <c r="F240" s="43"/>
      <c r="G240" s="43"/>
      <c r="H240" s="90"/>
      <c r="I240" s="90"/>
      <c r="J240" s="90"/>
      <c r="K240" s="39"/>
      <c r="L240" s="14"/>
      <c r="M240" s="14"/>
      <c r="N240" s="33"/>
      <c r="O240" s="33"/>
    </row>
    <row r="241" spans="1:15" ht="12.75">
      <c r="A241" s="9" t="s">
        <v>473</v>
      </c>
      <c r="B241" s="9" t="s">
        <v>201</v>
      </c>
      <c r="C241" s="9" t="s">
        <v>45</v>
      </c>
      <c r="D241" s="143"/>
      <c r="E241" s="143"/>
      <c r="F241" s="14" t="s">
        <v>58</v>
      </c>
      <c r="G241" s="14" t="s">
        <v>49</v>
      </c>
      <c r="H241" s="36">
        <v>140000</v>
      </c>
      <c r="I241" s="36">
        <f>H241*80%</f>
        <v>112000</v>
      </c>
      <c r="J241" s="36">
        <f>H241*20%</f>
        <v>28000</v>
      </c>
      <c r="K241" s="39"/>
      <c r="L241" s="14"/>
      <c r="M241" s="14"/>
      <c r="N241" s="9"/>
      <c r="O241" s="33"/>
    </row>
    <row r="242" spans="1:15" ht="12.75">
      <c r="A242" s="9"/>
      <c r="B242" s="93"/>
      <c r="C242" s="93"/>
      <c r="D242" s="144"/>
      <c r="E242" s="144"/>
      <c r="F242" s="14"/>
      <c r="G242" s="14"/>
      <c r="H242" s="36"/>
      <c r="I242" s="36"/>
      <c r="J242" s="36"/>
      <c r="K242" s="39"/>
      <c r="L242" s="14"/>
      <c r="M242" s="14"/>
      <c r="N242" s="33"/>
      <c r="O242" s="33"/>
    </row>
    <row r="243" spans="1:15" ht="12.75">
      <c r="A243" s="9"/>
      <c r="B243" s="93"/>
      <c r="C243" s="93"/>
      <c r="D243" s="144"/>
      <c r="E243" s="144"/>
      <c r="F243" s="14"/>
      <c r="G243" s="14"/>
      <c r="H243" s="36"/>
      <c r="I243" s="36"/>
      <c r="J243" s="36"/>
      <c r="K243" s="39"/>
      <c r="L243" s="14"/>
      <c r="M243" s="14"/>
      <c r="N243" s="33"/>
      <c r="O243" s="33"/>
    </row>
    <row r="244" spans="1:15" ht="12.75">
      <c r="A244" s="9" t="s">
        <v>474</v>
      </c>
      <c r="B244" s="9" t="s">
        <v>202</v>
      </c>
      <c r="C244" s="9" t="s">
        <v>158</v>
      </c>
      <c r="D244" s="143"/>
      <c r="E244" s="143"/>
      <c r="F244" s="14" t="s">
        <v>58</v>
      </c>
      <c r="G244" s="14" t="s">
        <v>49</v>
      </c>
      <c r="H244" s="36">
        <v>246746</v>
      </c>
      <c r="I244" s="36">
        <f>H244*80%</f>
        <v>197396.80000000002</v>
      </c>
      <c r="J244" s="36">
        <f>H244*20%</f>
        <v>49349.200000000004</v>
      </c>
      <c r="K244" s="39"/>
      <c r="L244" s="14"/>
      <c r="M244" s="14"/>
      <c r="N244" s="9"/>
      <c r="O244" s="33"/>
    </row>
    <row r="245" spans="1:15" ht="12.75">
      <c r="A245" s="9"/>
      <c r="B245" s="9"/>
      <c r="C245" s="9"/>
      <c r="D245" s="143"/>
      <c r="E245" s="143"/>
      <c r="F245" s="14"/>
      <c r="G245" s="14"/>
      <c r="H245" s="36"/>
      <c r="I245" s="36"/>
      <c r="J245" s="36"/>
      <c r="K245" s="39"/>
      <c r="L245" s="14"/>
      <c r="M245" s="14"/>
      <c r="N245" s="33"/>
      <c r="O245" s="33"/>
    </row>
    <row r="246" spans="1:15" ht="12.75">
      <c r="A246" s="9"/>
      <c r="B246" s="9"/>
      <c r="C246" s="9"/>
      <c r="D246" s="143"/>
      <c r="E246" s="143"/>
      <c r="F246" s="14"/>
      <c r="G246" s="20"/>
      <c r="H246" s="45"/>
      <c r="I246" s="39"/>
      <c r="J246" s="69"/>
      <c r="K246" s="39"/>
      <c r="L246" s="14"/>
      <c r="M246" s="14"/>
      <c r="N246" s="33"/>
      <c r="O246" s="33"/>
    </row>
    <row r="247" spans="1:15" ht="12.75">
      <c r="A247" s="9" t="s">
        <v>475</v>
      </c>
      <c r="B247" s="9" t="s">
        <v>252</v>
      </c>
      <c r="C247" s="9" t="s">
        <v>45</v>
      </c>
      <c r="D247" s="143"/>
      <c r="E247" s="143"/>
      <c r="F247" s="14" t="s">
        <v>58</v>
      </c>
      <c r="G247" s="14" t="s">
        <v>49</v>
      </c>
      <c r="H247" s="36">
        <v>188750</v>
      </c>
      <c r="I247" s="36">
        <f>H247*80%</f>
        <v>151000</v>
      </c>
      <c r="J247" s="36">
        <f>H247*20%</f>
        <v>37750</v>
      </c>
      <c r="K247" s="39"/>
      <c r="L247" s="14"/>
      <c r="M247" s="14"/>
      <c r="N247" s="33"/>
      <c r="O247" s="33"/>
    </row>
    <row r="248" spans="1:15" ht="12.75">
      <c r="A248" s="9"/>
      <c r="B248" s="9"/>
      <c r="C248" s="9"/>
      <c r="D248" s="143"/>
      <c r="E248" s="143"/>
      <c r="F248" s="14"/>
      <c r="G248" s="14"/>
      <c r="H248" s="36"/>
      <c r="I248" s="36"/>
      <c r="J248" s="36"/>
      <c r="K248" s="39"/>
      <c r="L248" s="14"/>
      <c r="M248" s="14"/>
      <c r="N248" s="9"/>
      <c r="O248" s="33"/>
    </row>
    <row r="249" spans="1:15" ht="12.75">
      <c r="A249" s="9"/>
      <c r="B249" s="9"/>
      <c r="C249" s="9"/>
      <c r="D249" s="143"/>
      <c r="E249" s="143"/>
      <c r="F249" s="14"/>
      <c r="G249" s="14"/>
      <c r="H249" s="36"/>
      <c r="I249" s="36"/>
      <c r="J249" s="36"/>
      <c r="K249" s="39"/>
      <c r="L249" s="14"/>
      <c r="M249" s="14"/>
      <c r="N249" s="9"/>
      <c r="O249" s="33"/>
    </row>
    <row r="250" spans="1:15" ht="12.75">
      <c r="A250" s="9" t="s">
        <v>476</v>
      </c>
      <c r="B250" s="9" t="s">
        <v>288</v>
      </c>
      <c r="C250" s="9" t="s">
        <v>289</v>
      </c>
      <c r="D250" s="143"/>
      <c r="E250" s="143"/>
      <c r="F250" s="14" t="s">
        <v>58</v>
      </c>
      <c r="G250" s="14" t="s">
        <v>49</v>
      </c>
      <c r="H250" s="36">
        <v>169504</v>
      </c>
      <c r="I250" s="36">
        <f>H250*80%</f>
        <v>135603.2</v>
      </c>
      <c r="J250" s="36">
        <f>H250*20%</f>
        <v>33900.8</v>
      </c>
      <c r="K250" s="39"/>
      <c r="L250" s="14"/>
      <c r="M250" s="14"/>
      <c r="N250" s="9"/>
      <c r="O250" s="33"/>
    </row>
    <row r="251" spans="1:15" ht="12.75">
      <c r="A251" s="9"/>
      <c r="B251" s="9"/>
      <c r="C251" s="92"/>
      <c r="D251" s="143"/>
      <c r="E251" s="143"/>
      <c r="F251" s="14"/>
      <c r="G251" s="9"/>
      <c r="H251" s="39"/>
      <c r="I251" s="39"/>
      <c r="J251" s="39"/>
      <c r="K251" s="39"/>
      <c r="L251" s="14"/>
      <c r="M251" s="14"/>
      <c r="N251" s="9"/>
      <c r="O251" s="33"/>
    </row>
    <row r="252" spans="1:15" ht="12.75">
      <c r="A252" s="9"/>
      <c r="B252" s="9"/>
      <c r="C252" s="9"/>
      <c r="D252" s="143"/>
      <c r="E252" s="143"/>
      <c r="F252" s="14"/>
      <c r="G252" s="14"/>
      <c r="H252" s="39"/>
      <c r="I252" s="39"/>
      <c r="J252" s="39"/>
      <c r="K252" s="39"/>
      <c r="L252" s="14"/>
      <c r="M252" s="14"/>
      <c r="N252" s="9"/>
      <c r="O252" s="33"/>
    </row>
    <row r="253" spans="1:15" ht="12.75">
      <c r="A253" s="9"/>
      <c r="B253" s="9"/>
      <c r="C253" s="9"/>
      <c r="D253" s="14"/>
      <c r="E253" s="14"/>
      <c r="F253" s="14"/>
      <c r="G253" s="14"/>
      <c r="H253" s="36"/>
      <c r="I253" s="36"/>
      <c r="J253" s="36"/>
      <c r="K253" s="77"/>
      <c r="L253" s="14"/>
      <c r="M253" s="14"/>
      <c r="N253" s="9"/>
      <c r="O253" s="33"/>
    </row>
    <row r="254" spans="1:15" ht="12.75">
      <c r="A254" s="9"/>
      <c r="B254" s="9"/>
      <c r="C254" s="9"/>
      <c r="D254" s="143"/>
      <c r="E254" s="143"/>
      <c r="F254" s="14"/>
      <c r="G254" s="14"/>
      <c r="H254" s="39"/>
      <c r="I254" s="39"/>
      <c r="J254" s="69"/>
      <c r="K254" s="39"/>
      <c r="L254" s="14"/>
      <c r="M254" s="14"/>
      <c r="N254" s="9"/>
      <c r="O254" s="33"/>
    </row>
    <row r="255" spans="1:15" ht="12.75">
      <c r="A255" s="9"/>
      <c r="B255" s="9"/>
      <c r="C255" s="9"/>
      <c r="D255" s="143"/>
      <c r="E255" s="143"/>
      <c r="F255" s="14"/>
      <c r="G255" s="14"/>
      <c r="H255" s="39"/>
      <c r="I255" s="39"/>
      <c r="J255" s="39"/>
      <c r="K255" s="39"/>
      <c r="L255" s="14"/>
      <c r="M255" s="14"/>
      <c r="N255" s="9"/>
      <c r="O255" s="33"/>
    </row>
    <row r="256" spans="1:15" ht="12.75">
      <c r="A256" s="9"/>
      <c r="B256" s="9"/>
      <c r="C256" s="9"/>
      <c r="D256" s="143"/>
      <c r="E256" s="143"/>
      <c r="F256" s="14"/>
      <c r="G256" s="14"/>
      <c r="H256" s="39"/>
      <c r="I256" s="39"/>
      <c r="J256" s="39"/>
      <c r="K256" s="39"/>
      <c r="L256" s="14"/>
      <c r="M256" s="14"/>
      <c r="N256" s="9"/>
      <c r="O256" s="33"/>
    </row>
    <row r="257" spans="1:15" ht="12.75">
      <c r="A257" s="9"/>
      <c r="B257" s="9"/>
      <c r="C257" s="9"/>
      <c r="D257" s="143"/>
      <c r="E257" s="143"/>
      <c r="F257" s="14"/>
      <c r="G257" s="14"/>
      <c r="H257" s="39"/>
      <c r="I257" s="39"/>
      <c r="J257" s="39"/>
      <c r="K257" s="39"/>
      <c r="L257" s="14"/>
      <c r="M257" s="14"/>
      <c r="N257" s="9"/>
      <c r="O257" s="33"/>
    </row>
    <row r="258" spans="1:15" ht="12.75">
      <c r="A258" s="9"/>
      <c r="B258" s="9"/>
      <c r="C258" s="9"/>
      <c r="D258" s="143"/>
      <c r="E258" s="143"/>
      <c r="F258" s="14"/>
      <c r="G258" s="14"/>
      <c r="H258" s="39"/>
      <c r="I258" s="39"/>
      <c r="J258" s="39"/>
      <c r="K258" s="39"/>
      <c r="L258" s="14"/>
      <c r="M258" s="14"/>
      <c r="N258" s="9"/>
      <c r="O258" s="33"/>
    </row>
    <row r="259" spans="1:15" ht="12.75">
      <c r="A259" s="9"/>
      <c r="B259" s="93"/>
      <c r="C259" s="93"/>
      <c r="D259" s="144"/>
      <c r="E259" s="144"/>
      <c r="F259" s="14"/>
      <c r="G259" s="14"/>
      <c r="H259" s="36"/>
      <c r="I259" s="36"/>
      <c r="J259" s="36"/>
      <c r="K259" s="39"/>
      <c r="L259" s="14"/>
      <c r="M259" s="14"/>
      <c r="N259" s="9"/>
      <c r="O259" s="33"/>
    </row>
    <row r="260" spans="1:15" ht="12.75">
      <c r="A260" s="9"/>
      <c r="B260" s="9"/>
      <c r="C260" s="9"/>
      <c r="D260" s="143"/>
      <c r="E260" s="143"/>
      <c r="F260" s="14"/>
      <c r="G260" s="14"/>
      <c r="H260" s="36"/>
      <c r="I260" s="36"/>
      <c r="J260" s="36"/>
      <c r="K260" s="39"/>
      <c r="L260" s="14"/>
      <c r="M260" s="14"/>
      <c r="N260" s="9"/>
      <c r="O260" s="33"/>
    </row>
    <row r="261" spans="1:15" ht="12.75">
      <c r="A261" s="10"/>
      <c r="B261" s="10"/>
      <c r="C261" s="10"/>
      <c r="D261" s="72"/>
      <c r="E261" s="72"/>
      <c r="F261" s="70"/>
      <c r="G261" s="70"/>
      <c r="H261" s="71"/>
      <c r="I261" s="71"/>
      <c r="J261" s="71"/>
      <c r="K261" s="47"/>
      <c r="L261" s="72"/>
      <c r="M261" s="73"/>
      <c r="N261" s="34"/>
      <c r="O261" s="34"/>
    </row>
    <row r="262" spans="1:11" ht="12.75">
      <c r="A262" s="1"/>
      <c r="B262" s="1"/>
      <c r="C262" s="2"/>
      <c r="D262" s="2"/>
      <c r="E262" s="2"/>
      <c r="F262" s="15"/>
      <c r="G262" s="2" t="s">
        <v>19</v>
      </c>
      <c r="H262" s="39">
        <f>SUM(H238:H261)</f>
        <v>955813</v>
      </c>
      <c r="I262" s="39">
        <f>SUM(I238:I261)</f>
        <v>764650.4000000001</v>
      </c>
      <c r="J262" s="39">
        <f>SUM(J238:J261)</f>
        <v>191162.60000000003</v>
      </c>
      <c r="K262" s="48"/>
    </row>
    <row r="263" spans="1:11" ht="12.75">
      <c r="A263" s="1"/>
      <c r="B263" s="1"/>
      <c r="C263" s="2"/>
      <c r="D263" s="2"/>
      <c r="E263" s="2"/>
      <c r="F263" s="16"/>
      <c r="G263" s="2" t="s">
        <v>20</v>
      </c>
      <c r="H263" s="74">
        <f>H130+H172+H217+H262</f>
        <v>3963033</v>
      </c>
      <c r="I263" s="74">
        <f>I130+I172+I217+I262</f>
        <v>3174426.4000000004</v>
      </c>
      <c r="J263" s="74">
        <f>J130+J172+J217+J262</f>
        <v>788606.6000000001</v>
      </c>
      <c r="K263" s="48"/>
    </row>
    <row r="264" spans="1:11" ht="12.75">
      <c r="A264" s="1"/>
      <c r="B264" s="1"/>
      <c r="C264" s="2"/>
      <c r="D264" s="2"/>
      <c r="E264" s="2"/>
      <c r="F264" s="17"/>
      <c r="G264" s="2" t="s">
        <v>21</v>
      </c>
      <c r="H264" s="49"/>
      <c r="I264" s="49"/>
      <c r="J264" s="49"/>
      <c r="K264" s="48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1" t="s">
        <v>55</v>
      </c>
      <c r="C266" s="1"/>
      <c r="D266" s="1"/>
      <c r="E266" s="1"/>
      <c r="F266" s="1"/>
      <c r="G266" s="1"/>
      <c r="H266" s="1"/>
      <c r="I266" s="189" t="s">
        <v>56</v>
      </c>
      <c r="J266" s="189"/>
      <c r="K266" s="189"/>
    </row>
    <row r="267" spans="1:11" ht="12.75">
      <c r="A267" s="1"/>
      <c r="B267" s="11" t="s">
        <v>22</v>
      </c>
      <c r="C267" s="1"/>
      <c r="D267" s="1"/>
      <c r="E267" s="1"/>
      <c r="F267" s="1"/>
      <c r="G267" s="1"/>
      <c r="H267" s="1"/>
      <c r="I267" s="189" t="s">
        <v>23</v>
      </c>
      <c r="J267" s="189"/>
      <c r="K267" s="189"/>
    </row>
    <row r="268" spans="1:11" ht="12.75">
      <c r="A268" s="1"/>
      <c r="B268" s="11"/>
      <c r="C268" s="1"/>
      <c r="D268" s="1"/>
      <c r="E268" s="1"/>
      <c r="F268" s="1"/>
      <c r="G268" s="1"/>
      <c r="H268" s="1"/>
      <c r="I268" s="11"/>
      <c r="J268" s="11"/>
      <c r="K268" s="11"/>
    </row>
    <row r="269" spans="1:11" ht="12.75">
      <c r="A269" s="1"/>
      <c r="B269" s="11"/>
      <c r="C269" s="1"/>
      <c r="D269" s="1"/>
      <c r="E269" s="1"/>
      <c r="F269" s="1"/>
      <c r="G269" s="1"/>
      <c r="H269" s="1"/>
      <c r="I269" s="11"/>
      <c r="J269" s="11"/>
      <c r="K269" s="11"/>
    </row>
    <row r="270" spans="1:11" ht="12.75">
      <c r="A270" s="1"/>
      <c r="B270" s="11"/>
      <c r="C270" s="1"/>
      <c r="D270" s="1"/>
      <c r="E270" s="1"/>
      <c r="F270" s="1"/>
      <c r="G270" s="1"/>
      <c r="H270" s="1"/>
      <c r="I270" s="11"/>
      <c r="J270" s="11"/>
      <c r="K270" s="11"/>
    </row>
    <row r="271" ht="12.75">
      <c r="O271" s="4" t="s">
        <v>59</v>
      </c>
    </row>
    <row r="272" spans="1:15" ht="12.75">
      <c r="A272" s="189" t="s">
        <v>43</v>
      </c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</row>
    <row r="273" spans="1:15" ht="12.75">
      <c r="A273" s="189" t="s">
        <v>41</v>
      </c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</row>
    <row r="274" spans="1:15" ht="12.75">
      <c r="A274" s="189" t="s">
        <v>115</v>
      </c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</row>
    <row r="275" spans="1:15" ht="12.75">
      <c r="A275" s="189" t="s">
        <v>95</v>
      </c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</row>
    <row r="276" spans="1:15" ht="12.75">
      <c r="A276" s="189" t="s">
        <v>42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</row>
    <row r="277" spans="1:11" ht="12.75">
      <c r="A277" s="4" t="s">
        <v>0</v>
      </c>
      <c r="B277" s="1" t="s">
        <v>24</v>
      </c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4" t="s">
        <v>1</v>
      </c>
      <c r="B278" s="1" t="s">
        <v>25</v>
      </c>
      <c r="C278" s="1"/>
      <c r="D278" s="1"/>
      <c r="E278" s="1"/>
      <c r="F278" s="1"/>
      <c r="G278" s="1"/>
      <c r="H278" s="1"/>
      <c r="I278" s="1"/>
      <c r="J278" s="4" t="s">
        <v>18</v>
      </c>
      <c r="K278" s="1"/>
    </row>
    <row r="279" spans="1:13" ht="12.75">
      <c r="A279" s="4" t="s">
        <v>2</v>
      </c>
      <c r="B279" s="1" t="s">
        <v>26</v>
      </c>
      <c r="C279" s="2" t="s">
        <v>3</v>
      </c>
      <c r="D279" s="1" t="s">
        <v>27</v>
      </c>
      <c r="E279" s="2"/>
      <c r="F279" s="1"/>
      <c r="G279" s="4"/>
      <c r="H279" s="4" t="s">
        <v>4</v>
      </c>
      <c r="I279" s="1" t="s">
        <v>116</v>
      </c>
      <c r="K279" s="4" t="s">
        <v>5</v>
      </c>
      <c r="M279" s="1" t="s">
        <v>46</v>
      </c>
    </row>
    <row r="280" spans="1:15" ht="12.75">
      <c r="A280" s="5"/>
      <c r="B280" s="5" t="s">
        <v>7</v>
      </c>
      <c r="C280" s="5"/>
      <c r="D280" s="190" t="s">
        <v>29</v>
      </c>
      <c r="E280" s="191"/>
      <c r="F280" s="5" t="s">
        <v>30</v>
      </c>
      <c r="G280" s="5" t="s">
        <v>31</v>
      </c>
      <c r="H280" s="190" t="s">
        <v>44</v>
      </c>
      <c r="I280" s="192"/>
      <c r="J280" s="192"/>
      <c r="K280" s="191"/>
      <c r="L280" s="190" t="s">
        <v>39</v>
      </c>
      <c r="M280" s="191"/>
      <c r="N280" s="192" t="s">
        <v>16</v>
      </c>
      <c r="O280" s="191"/>
    </row>
    <row r="281" spans="1:15" ht="12.75">
      <c r="A281" s="6" t="s">
        <v>6</v>
      </c>
      <c r="B281" s="6" t="s">
        <v>8</v>
      </c>
      <c r="C281" s="6" t="s">
        <v>10</v>
      </c>
      <c r="D281" s="182">
        <v>37986</v>
      </c>
      <c r="E281" s="183"/>
      <c r="F281" s="6" t="s">
        <v>32</v>
      </c>
      <c r="G281" s="6" t="s">
        <v>33</v>
      </c>
      <c r="H281" s="184" t="s">
        <v>11</v>
      </c>
      <c r="I281" s="185"/>
      <c r="J281" s="185"/>
      <c r="K281" s="186"/>
      <c r="L281" s="184" t="s">
        <v>40</v>
      </c>
      <c r="M281" s="186"/>
      <c r="N281" s="187">
        <v>38352</v>
      </c>
      <c r="O281" s="188"/>
    </row>
    <row r="282" spans="1:15" ht="12.75">
      <c r="A282" s="7"/>
      <c r="B282" s="7" t="s">
        <v>9</v>
      </c>
      <c r="C282" s="7"/>
      <c r="D282" s="8" t="s">
        <v>17</v>
      </c>
      <c r="E282" s="8" t="s">
        <v>34</v>
      </c>
      <c r="F282" s="7" t="s">
        <v>35</v>
      </c>
      <c r="G282" s="7" t="s">
        <v>36</v>
      </c>
      <c r="H282" s="7" t="s">
        <v>12</v>
      </c>
      <c r="I282" s="7" t="s">
        <v>13</v>
      </c>
      <c r="J282" s="7" t="s">
        <v>37</v>
      </c>
      <c r="K282" s="7" t="s">
        <v>14</v>
      </c>
      <c r="L282" s="8" t="s">
        <v>15</v>
      </c>
      <c r="M282" s="8" t="s">
        <v>38</v>
      </c>
      <c r="N282" s="8" t="s">
        <v>17</v>
      </c>
      <c r="O282" s="8" t="s">
        <v>28</v>
      </c>
    </row>
    <row r="283" spans="1:15" ht="12.75">
      <c r="A283" s="9"/>
      <c r="B283" s="68" t="s">
        <v>203</v>
      </c>
      <c r="C283" s="9"/>
      <c r="D283" s="143"/>
      <c r="E283" s="143"/>
      <c r="F283" s="14"/>
      <c r="G283" s="14"/>
      <c r="H283" s="39"/>
      <c r="I283" s="39"/>
      <c r="J283" s="39"/>
      <c r="K283" s="46"/>
      <c r="L283" s="14"/>
      <c r="M283" s="14"/>
      <c r="N283" s="9"/>
      <c r="O283" s="9"/>
    </row>
    <row r="284" spans="1:15" ht="12.75">
      <c r="A284" s="9" t="s">
        <v>477</v>
      </c>
      <c r="B284" s="79" t="s">
        <v>204</v>
      </c>
      <c r="C284" s="79" t="s">
        <v>205</v>
      </c>
      <c r="D284" s="144"/>
      <c r="E284" s="144"/>
      <c r="F284" s="14" t="s">
        <v>58</v>
      </c>
      <c r="G284" s="14" t="s">
        <v>49</v>
      </c>
      <c r="H284" s="36">
        <v>178877</v>
      </c>
      <c r="I284" s="36">
        <f>H284*80%</f>
        <v>143101.6</v>
      </c>
      <c r="J284" s="36">
        <f>H284*20%</f>
        <v>35775.4</v>
      </c>
      <c r="K284" s="39"/>
      <c r="L284" s="14"/>
      <c r="M284" s="14"/>
      <c r="N284" s="9"/>
      <c r="O284" s="9"/>
    </row>
    <row r="285" spans="1:15" ht="12.75">
      <c r="A285" s="9"/>
      <c r="B285" s="9"/>
      <c r="C285" s="9"/>
      <c r="D285" s="143"/>
      <c r="E285" s="143"/>
      <c r="F285" s="14"/>
      <c r="G285" s="20"/>
      <c r="H285" s="45"/>
      <c r="I285" s="39"/>
      <c r="J285" s="39"/>
      <c r="K285" s="39"/>
      <c r="L285" s="14"/>
      <c r="M285" s="14"/>
      <c r="N285" s="33"/>
      <c r="O285" s="33"/>
    </row>
    <row r="286" spans="1:15" ht="12.75">
      <c r="A286" s="9"/>
      <c r="B286" s="9"/>
      <c r="C286" s="9"/>
      <c r="D286" s="143"/>
      <c r="E286" s="143"/>
      <c r="F286" s="14"/>
      <c r="G286" s="20"/>
      <c r="H286" s="39"/>
      <c r="I286" s="39"/>
      <c r="J286" s="39"/>
      <c r="K286" s="39"/>
      <c r="L286" s="14"/>
      <c r="M286" s="14"/>
      <c r="N286" s="9"/>
      <c r="O286" s="33"/>
    </row>
    <row r="287" spans="1:15" ht="12.75">
      <c r="A287" s="9" t="s">
        <v>478</v>
      </c>
      <c r="B287" s="79" t="s">
        <v>417</v>
      </c>
      <c r="C287" s="79" t="s">
        <v>149</v>
      </c>
      <c r="D287" s="144"/>
      <c r="E287" s="144"/>
      <c r="F287" s="14" t="s">
        <v>58</v>
      </c>
      <c r="G287" s="14" t="s">
        <v>49</v>
      </c>
      <c r="H287" s="36">
        <v>162000</v>
      </c>
      <c r="I287" s="36">
        <f>H287*80%</f>
        <v>129600</v>
      </c>
      <c r="J287" s="36">
        <f>H287*20%</f>
        <v>32400</v>
      </c>
      <c r="K287" s="39"/>
      <c r="L287" s="14"/>
      <c r="M287" s="14"/>
      <c r="N287" s="33"/>
      <c r="O287" s="33"/>
    </row>
    <row r="288" spans="1:15" ht="12.75">
      <c r="A288" s="9"/>
      <c r="B288" s="9"/>
      <c r="C288" s="9"/>
      <c r="D288" s="143"/>
      <c r="E288" s="143"/>
      <c r="F288" s="14"/>
      <c r="G288" s="20"/>
      <c r="H288" s="45"/>
      <c r="I288" s="39"/>
      <c r="J288" s="69"/>
      <c r="K288" s="39"/>
      <c r="L288" s="14"/>
      <c r="M288" s="14"/>
      <c r="N288" s="33"/>
      <c r="O288" s="33"/>
    </row>
    <row r="289" spans="1:15" ht="12.75">
      <c r="A289" s="9"/>
      <c r="B289" s="9"/>
      <c r="C289" s="9"/>
      <c r="D289" s="143"/>
      <c r="E289" s="143"/>
      <c r="F289" s="14"/>
      <c r="G289" s="20"/>
      <c r="H289" s="39"/>
      <c r="I289" s="39"/>
      <c r="J289" s="69"/>
      <c r="K289" s="39"/>
      <c r="L289" s="14"/>
      <c r="M289" s="14"/>
      <c r="N289" s="33"/>
      <c r="O289" s="33"/>
    </row>
    <row r="290" spans="1:15" ht="12.75">
      <c r="A290" s="9" t="s">
        <v>479</v>
      </c>
      <c r="B290" s="9" t="s">
        <v>206</v>
      </c>
      <c r="C290" s="9" t="s">
        <v>207</v>
      </c>
      <c r="D290" s="143"/>
      <c r="E290" s="143"/>
      <c r="F290" s="14" t="s">
        <v>58</v>
      </c>
      <c r="G290" s="14" t="s">
        <v>49</v>
      </c>
      <c r="H290" s="36">
        <v>69000</v>
      </c>
      <c r="I290" s="36">
        <f>H290*80%</f>
        <v>55200</v>
      </c>
      <c r="J290" s="36">
        <f>H290*20%</f>
        <v>13800</v>
      </c>
      <c r="K290" s="39"/>
      <c r="L290" s="14"/>
      <c r="M290" s="14"/>
      <c r="N290" s="9"/>
      <c r="O290" s="33"/>
    </row>
    <row r="291" spans="1:15" ht="12.75">
      <c r="A291" s="9"/>
      <c r="B291" s="9"/>
      <c r="C291" s="9"/>
      <c r="D291" s="143"/>
      <c r="E291" s="143"/>
      <c r="F291" s="14"/>
      <c r="G291" s="14"/>
      <c r="H291" s="36"/>
      <c r="I291" s="36"/>
      <c r="J291" s="36"/>
      <c r="K291" s="39"/>
      <c r="L291" s="14"/>
      <c r="M291" s="14"/>
      <c r="N291" s="9"/>
      <c r="O291" s="33"/>
    </row>
    <row r="292" spans="1:15" ht="12.75">
      <c r="A292" s="9"/>
      <c r="B292" s="9"/>
      <c r="C292" s="9"/>
      <c r="D292" s="143"/>
      <c r="E292" s="143"/>
      <c r="F292" s="14"/>
      <c r="G292" s="14"/>
      <c r="H292" s="36"/>
      <c r="I292" s="36"/>
      <c r="J292" s="36"/>
      <c r="K292" s="39"/>
      <c r="L292" s="14"/>
      <c r="M292" s="14"/>
      <c r="N292" s="9"/>
      <c r="O292" s="33"/>
    </row>
    <row r="293" spans="1:15" ht="12.75">
      <c r="A293" s="9" t="s">
        <v>480</v>
      </c>
      <c r="B293" s="9" t="s">
        <v>208</v>
      </c>
      <c r="C293" s="9" t="s">
        <v>209</v>
      </c>
      <c r="D293" s="143"/>
      <c r="E293" s="143"/>
      <c r="F293" s="14" t="s">
        <v>58</v>
      </c>
      <c r="G293" s="14" t="s">
        <v>49</v>
      </c>
      <c r="H293" s="36">
        <v>80000</v>
      </c>
      <c r="I293" s="36">
        <f>H293*80%</f>
        <v>64000</v>
      </c>
      <c r="J293" s="36">
        <f>H293*20%</f>
        <v>16000</v>
      </c>
      <c r="K293" s="39"/>
      <c r="L293" s="14"/>
      <c r="M293" s="14"/>
      <c r="N293" s="33"/>
      <c r="O293" s="33"/>
    </row>
    <row r="294" spans="1:15" ht="12.75">
      <c r="A294" s="9"/>
      <c r="B294" s="9"/>
      <c r="C294" s="9"/>
      <c r="D294" s="143"/>
      <c r="E294" s="143"/>
      <c r="F294" s="14"/>
      <c r="G294" s="20"/>
      <c r="H294" s="45"/>
      <c r="I294" s="39"/>
      <c r="J294" s="69"/>
      <c r="K294" s="39"/>
      <c r="L294" s="14"/>
      <c r="M294" s="14"/>
      <c r="N294" s="33"/>
      <c r="O294" s="33"/>
    </row>
    <row r="295" spans="1:15" ht="12.75">
      <c r="A295" s="9"/>
      <c r="B295" s="9"/>
      <c r="C295" s="9"/>
      <c r="D295" s="143"/>
      <c r="E295" s="143"/>
      <c r="F295" s="14"/>
      <c r="G295" s="20"/>
      <c r="H295" s="39"/>
      <c r="I295" s="39"/>
      <c r="J295" s="39"/>
      <c r="K295" s="39"/>
      <c r="L295" s="14"/>
      <c r="M295" s="14"/>
      <c r="N295" s="33"/>
      <c r="O295" s="33"/>
    </row>
    <row r="296" spans="1:15" ht="12.75">
      <c r="A296" s="9" t="s">
        <v>481</v>
      </c>
      <c r="B296" s="9" t="s">
        <v>290</v>
      </c>
      <c r="C296" s="9" t="s">
        <v>191</v>
      </c>
      <c r="D296" s="143"/>
      <c r="E296" s="143"/>
      <c r="F296" s="14" t="s">
        <v>58</v>
      </c>
      <c r="G296" s="14" t="s">
        <v>49</v>
      </c>
      <c r="H296" s="36">
        <v>232144</v>
      </c>
      <c r="I296" s="36">
        <f>H296*80%</f>
        <v>185715.2</v>
      </c>
      <c r="J296" s="36">
        <f>H296*20%</f>
        <v>46428.8</v>
      </c>
      <c r="K296" s="39"/>
      <c r="L296" s="14"/>
      <c r="M296" s="14"/>
      <c r="N296" s="9"/>
      <c r="O296" s="33"/>
    </row>
    <row r="297" spans="1:15" ht="12.75">
      <c r="A297" s="9"/>
      <c r="B297" s="9"/>
      <c r="C297" s="9"/>
      <c r="D297" s="143"/>
      <c r="E297" s="143"/>
      <c r="F297" s="14"/>
      <c r="G297" s="14"/>
      <c r="H297" s="36"/>
      <c r="I297" s="36"/>
      <c r="J297" s="36"/>
      <c r="K297" s="39"/>
      <c r="L297" s="14"/>
      <c r="M297" s="14"/>
      <c r="N297" s="9"/>
      <c r="O297" s="33"/>
    </row>
    <row r="298" spans="1:15" ht="12.75">
      <c r="A298" s="9"/>
      <c r="B298" s="9"/>
      <c r="C298" s="9"/>
      <c r="D298" s="143"/>
      <c r="E298" s="143"/>
      <c r="F298" s="14"/>
      <c r="G298" s="14"/>
      <c r="H298" s="36"/>
      <c r="I298" s="36"/>
      <c r="J298" s="36"/>
      <c r="K298" s="39"/>
      <c r="L298" s="14"/>
      <c r="M298" s="14"/>
      <c r="N298" s="9"/>
      <c r="O298" s="33"/>
    </row>
    <row r="299" spans="1:15" ht="12.75">
      <c r="A299" s="9" t="s">
        <v>482</v>
      </c>
      <c r="B299" s="9" t="s">
        <v>291</v>
      </c>
      <c r="C299" s="9" t="s">
        <v>132</v>
      </c>
      <c r="D299" s="143"/>
      <c r="E299" s="143"/>
      <c r="F299" s="14" t="s">
        <v>58</v>
      </c>
      <c r="G299" s="14" t="s">
        <v>49</v>
      </c>
      <c r="H299" s="36">
        <v>122567</v>
      </c>
      <c r="I299" s="36">
        <f>H299*80%</f>
        <v>98053.6</v>
      </c>
      <c r="J299" s="36">
        <f>H299*20%</f>
        <v>24513.4</v>
      </c>
      <c r="K299" s="64"/>
      <c r="L299" s="43"/>
      <c r="M299" s="43"/>
      <c r="N299" s="9"/>
      <c r="O299" s="33"/>
    </row>
    <row r="300" spans="1:15" ht="12.75">
      <c r="A300" s="9"/>
      <c r="B300" s="9"/>
      <c r="C300" s="9"/>
      <c r="D300" s="143"/>
      <c r="E300" s="143"/>
      <c r="F300" s="14"/>
      <c r="G300" s="20"/>
      <c r="H300" s="39"/>
      <c r="I300" s="39"/>
      <c r="J300" s="39"/>
      <c r="K300" s="39"/>
      <c r="L300" s="14"/>
      <c r="M300" s="14"/>
      <c r="N300" s="9"/>
      <c r="O300" s="33"/>
    </row>
    <row r="301" spans="1:15" ht="12.75">
      <c r="A301" s="9"/>
      <c r="B301" s="9"/>
      <c r="C301" s="9"/>
      <c r="D301" s="143"/>
      <c r="E301" s="143"/>
      <c r="F301" s="14"/>
      <c r="G301" s="20"/>
      <c r="H301" s="45"/>
      <c r="I301" s="39"/>
      <c r="J301" s="69"/>
      <c r="K301" s="39"/>
      <c r="L301" s="14"/>
      <c r="M301" s="14"/>
      <c r="N301" s="9"/>
      <c r="O301" s="33"/>
    </row>
    <row r="302" spans="1:15" ht="12.75">
      <c r="A302" s="9" t="s">
        <v>483</v>
      </c>
      <c r="B302" s="9" t="s">
        <v>311</v>
      </c>
      <c r="C302" s="9" t="s">
        <v>310</v>
      </c>
      <c r="D302" s="143"/>
      <c r="E302" s="14"/>
      <c r="F302" s="14" t="s">
        <v>58</v>
      </c>
      <c r="G302" s="14" t="s">
        <v>49</v>
      </c>
      <c r="H302" s="36">
        <v>381697</v>
      </c>
      <c r="I302" s="36">
        <f>H302*80%</f>
        <v>305357.60000000003</v>
      </c>
      <c r="J302" s="36">
        <f>H302*20%</f>
        <v>76339.40000000001</v>
      </c>
      <c r="K302" s="39"/>
      <c r="L302" s="14"/>
      <c r="M302" s="14"/>
      <c r="N302" s="9"/>
      <c r="O302" s="33"/>
    </row>
    <row r="303" spans="1:15" ht="12.75">
      <c r="A303" s="9"/>
      <c r="B303" s="9"/>
      <c r="C303" s="9"/>
      <c r="D303" s="143"/>
      <c r="E303" s="143"/>
      <c r="F303" s="14"/>
      <c r="G303" s="14"/>
      <c r="H303" s="36"/>
      <c r="I303" s="36"/>
      <c r="J303" s="36"/>
      <c r="K303" s="39"/>
      <c r="L303" s="14"/>
      <c r="M303" s="14"/>
      <c r="N303" s="9"/>
      <c r="O303" s="33"/>
    </row>
    <row r="304" spans="1:15" ht="12.75">
      <c r="A304" s="9"/>
      <c r="B304" s="9"/>
      <c r="C304" s="9"/>
      <c r="D304" s="143"/>
      <c r="E304" s="143"/>
      <c r="F304" s="14"/>
      <c r="G304" s="14"/>
      <c r="H304" s="36"/>
      <c r="I304" s="36"/>
      <c r="J304" s="36"/>
      <c r="K304" s="39"/>
      <c r="L304" s="14"/>
      <c r="M304" s="14"/>
      <c r="N304" s="9"/>
      <c r="O304" s="33"/>
    </row>
    <row r="305" spans="1:15" ht="12.75">
      <c r="A305" s="9" t="s">
        <v>484</v>
      </c>
      <c r="B305" s="9" t="s">
        <v>414</v>
      </c>
      <c r="C305" s="9" t="s">
        <v>45</v>
      </c>
      <c r="D305" s="14"/>
      <c r="E305" s="14"/>
      <c r="F305" s="14" t="s">
        <v>58</v>
      </c>
      <c r="G305" s="14" t="s">
        <v>49</v>
      </c>
      <c r="H305" s="36">
        <v>250000</v>
      </c>
      <c r="I305" s="36">
        <f>H305*80%</f>
        <v>200000</v>
      </c>
      <c r="J305" s="36">
        <f>H305*20%</f>
        <v>50000</v>
      </c>
      <c r="K305" s="39"/>
      <c r="L305" s="14"/>
      <c r="M305" s="14"/>
      <c r="N305" s="9"/>
      <c r="O305" s="33"/>
    </row>
    <row r="306" spans="1:15" ht="12.75">
      <c r="A306" s="9"/>
      <c r="B306" s="9"/>
      <c r="C306" s="9"/>
      <c r="D306" s="14"/>
      <c r="E306" s="14"/>
      <c r="F306" s="14"/>
      <c r="G306" s="14"/>
      <c r="H306" s="36"/>
      <c r="I306" s="36"/>
      <c r="J306" s="36"/>
      <c r="K306" s="39"/>
      <c r="L306" s="14"/>
      <c r="M306" s="14"/>
      <c r="N306" s="9"/>
      <c r="O306" s="33"/>
    </row>
    <row r="307" spans="1:15" ht="12.75">
      <c r="A307" s="9"/>
      <c r="B307" s="9"/>
      <c r="C307" s="9"/>
      <c r="D307" s="14"/>
      <c r="E307" s="14"/>
      <c r="F307" s="14"/>
      <c r="G307" s="14"/>
      <c r="H307" s="36"/>
      <c r="I307" s="36"/>
      <c r="J307" s="36"/>
      <c r="K307" s="39"/>
      <c r="L307" s="14"/>
      <c r="M307" s="14"/>
      <c r="N307" s="9"/>
      <c r="O307" s="33"/>
    </row>
    <row r="308" spans="1:15" ht="12.75">
      <c r="A308" s="9" t="s">
        <v>485</v>
      </c>
      <c r="B308" s="9" t="s">
        <v>424</v>
      </c>
      <c r="C308" s="9" t="s">
        <v>26</v>
      </c>
      <c r="D308" s="143"/>
      <c r="E308" s="14"/>
      <c r="F308" s="14" t="s">
        <v>58</v>
      </c>
      <c r="G308" s="14" t="s">
        <v>49</v>
      </c>
      <c r="H308" s="36">
        <v>277999</v>
      </c>
      <c r="I308" s="36">
        <f>H308*80%</f>
        <v>222399.2</v>
      </c>
      <c r="J308" s="36">
        <f>H308*20%</f>
        <v>55599.8</v>
      </c>
      <c r="K308" s="39"/>
      <c r="L308" s="14"/>
      <c r="M308" s="14"/>
      <c r="N308" s="9"/>
      <c r="O308" s="33"/>
    </row>
    <row r="309" spans="1:15" ht="12.75">
      <c r="A309" s="10"/>
      <c r="B309" s="10"/>
      <c r="C309" s="10" t="s">
        <v>425</v>
      </c>
      <c r="D309" s="72"/>
      <c r="E309" s="72"/>
      <c r="F309" s="70"/>
      <c r="G309" s="70"/>
      <c r="H309" s="71"/>
      <c r="I309" s="71"/>
      <c r="J309" s="71"/>
      <c r="K309" s="47"/>
      <c r="L309" s="72"/>
      <c r="M309" s="73"/>
      <c r="N309" s="34"/>
      <c r="O309" s="34"/>
    </row>
    <row r="310" spans="1:11" ht="12.75">
      <c r="A310" s="1"/>
      <c r="B310" s="1"/>
      <c r="C310" s="2"/>
      <c r="D310" s="2"/>
      <c r="E310" s="2"/>
      <c r="F310" s="15"/>
      <c r="G310" s="2" t="s">
        <v>19</v>
      </c>
      <c r="H310" s="39">
        <f>SUM(H283:H309)</f>
        <v>1754284</v>
      </c>
      <c r="I310" s="39">
        <f>SUM(I283:I309)</f>
        <v>1403427.2</v>
      </c>
      <c r="J310" s="39">
        <f>SUM(J283:J309)</f>
        <v>350856.8</v>
      </c>
      <c r="K310" s="48"/>
    </row>
    <row r="311" spans="1:11" ht="12.75">
      <c r="A311" s="1"/>
      <c r="B311" s="1"/>
      <c r="C311" s="2"/>
      <c r="D311" s="2"/>
      <c r="E311" s="2"/>
      <c r="F311" s="16"/>
      <c r="G311" s="2" t="s">
        <v>20</v>
      </c>
      <c r="H311" s="74">
        <f>SUM(H310)</f>
        <v>1754284</v>
      </c>
      <c r="I311" s="74">
        <f>SUM(I310)</f>
        <v>1403427.2</v>
      </c>
      <c r="J311" s="74">
        <f>SUM(J310)</f>
        <v>350856.8</v>
      </c>
      <c r="K311" s="48"/>
    </row>
    <row r="312" spans="1:11" ht="12.75">
      <c r="A312" s="1"/>
      <c r="B312" s="1"/>
      <c r="C312" s="2"/>
      <c r="D312" s="2"/>
      <c r="E312" s="2"/>
      <c r="F312" s="17"/>
      <c r="G312" s="2" t="s">
        <v>21</v>
      </c>
      <c r="H312" s="49"/>
      <c r="I312" s="49"/>
      <c r="J312" s="49"/>
      <c r="K312" s="48"/>
    </row>
    <row r="313" spans="1:11" ht="12.75">
      <c r="A313" s="1"/>
      <c r="B313" s="1"/>
      <c r="C313" s="2"/>
      <c r="D313" s="2"/>
      <c r="E313" s="2"/>
      <c r="F313" s="17"/>
      <c r="G313" s="2"/>
      <c r="H313" s="94"/>
      <c r="I313" s="94"/>
      <c r="J313" s="94"/>
      <c r="K313" s="95"/>
    </row>
    <row r="314" spans="1:11" ht="12.75">
      <c r="A314" s="1"/>
      <c r="B314" s="11" t="s">
        <v>55</v>
      </c>
      <c r="C314" s="1"/>
      <c r="D314" s="1"/>
      <c r="E314" s="1"/>
      <c r="F314" s="1"/>
      <c r="G314" s="1"/>
      <c r="H314" s="1"/>
      <c r="I314" s="189" t="s">
        <v>56</v>
      </c>
      <c r="J314" s="189"/>
      <c r="K314" s="189"/>
    </row>
    <row r="315" spans="1:11" ht="12.75">
      <c r="A315" s="1"/>
      <c r="B315" s="11" t="s">
        <v>22</v>
      </c>
      <c r="C315" s="1"/>
      <c r="D315" s="1"/>
      <c r="E315" s="1"/>
      <c r="F315" s="1"/>
      <c r="G315" s="1"/>
      <c r="H315" s="1"/>
      <c r="I315" s="189" t="s">
        <v>23</v>
      </c>
      <c r="J315" s="189"/>
      <c r="K315" s="189"/>
    </row>
    <row r="316" ht="12.75">
      <c r="O316" s="4" t="s">
        <v>59</v>
      </c>
    </row>
    <row r="317" spans="1:15" ht="12.75">
      <c r="A317" s="189" t="s">
        <v>43</v>
      </c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</row>
    <row r="318" spans="1:15" ht="12.75">
      <c r="A318" s="189" t="s">
        <v>41</v>
      </c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</row>
    <row r="319" spans="1:15" ht="12.75">
      <c r="A319" s="189" t="s">
        <v>115</v>
      </c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</row>
    <row r="320" spans="1:15" ht="12.75">
      <c r="A320" s="189" t="s">
        <v>95</v>
      </c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</row>
    <row r="321" spans="1:15" ht="12.75">
      <c r="A321" s="189" t="s">
        <v>42</v>
      </c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</row>
    <row r="322" spans="1:11" ht="12.75">
      <c r="A322" s="4" t="s">
        <v>0</v>
      </c>
      <c r="B322" s="1" t="s">
        <v>24</v>
      </c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4" t="s">
        <v>1</v>
      </c>
      <c r="B323" s="1" t="s">
        <v>25</v>
      </c>
      <c r="C323" s="1"/>
      <c r="D323" s="1"/>
      <c r="E323" s="1"/>
      <c r="F323" s="1"/>
      <c r="G323" s="1"/>
      <c r="H323" s="1"/>
      <c r="I323" s="1"/>
      <c r="J323" s="4" t="s">
        <v>18</v>
      </c>
      <c r="K323" s="1"/>
    </row>
    <row r="324" spans="1:13" ht="12.75">
      <c r="A324" s="4" t="s">
        <v>2</v>
      </c>
      <c r="B324" s="1" t="s">
        <v>26</v>
      </c>
      <c r="C324" s="2" t="s">
        <v>3</v>
      </c>
      <c r="D324" s="1" t="s">
        <v>27</v>
      </c>
      <c r="E324" s="2"/>
      <c r="F324" s="1"/>
      <c r="G324" s="4"/>
      <c r="H324" s="4" t="s">
        <v>4</v>
      </c>
      <c r="I324" s="1" t="s">
        <v>116</v>
      </c>
      <c r="K324" s="4" t="s">
        <v>5</v>
      </c>
      <c r="M324" s="1" t="s">
        <v>46</v>
      </c>
    </row>
    <row r="325" spans="1:15" ht="12.75">
      <c r="A325" s="5"/>
      <c r="B325" s="5" t="s">
        <v>7</v>
      </c>
      <c r="C325" s="5"/>
      <c r="D325" s="190" t="s">
        <v>29</v>
      </c>
      <c r="E325" s="191"/>
      <c r="F325" s="5" t="s">
        <v>30</v>
      </c>
      <c r="G325" s="5" t="s">
        <v>31</v>
      </c>
      <c r="H325" s="190" t="s">
        <v>44</v>
      </c>
      <c r="I325" s="192"/>
      <c r="J325" s="192"/>
      <c r="K325" s="191"/>
      <c r="L325" s="190" t="s">
        <v>39</v>
      </c>
      <c r="M325" s="191"/>
      <c r="N325" s="192" t="s">
        <v>16</v>
      </c>
      <c r="O325" s="191"/>
    </row>
    <row r="326" spans="1:15" ht="12.75">
      <c r="A326" s="6" t="s">
        <v>6</v>
      </c>
      <c r="B326" s="6" t="s">
        <v>8</v>
      </c>
      <c r="C326" s="6" t="s">
        <v>10</v>
      </c>
      <c r="D326" s="182">
        <v>37986</v>
      </c>
      <c r="E326" s="183"/>
      <c r="F326" s="6" t="s">
        <v>32</v>
      </c>
      <c r="G326" s="6" t="s">
        <v>33</v>
      </c>
      <c r="H326" s="184" t="s">
        <v>11</v>
      </c>
      <c r="I326" s="185"/>
      <c r="J326" s="185"/>
      <c r="K326" s="186"/>
      <c r="L326" s="184" t="s">
        <v>40</v>
      </c>
      <c r="M326" s="186"/>
      <c r="N326" s="187">
        <v>38352</v>
      </c>
      <c r="O326" s="188"/>
    </row>
    <row r="327" spans="1:15" ht="12.75">
      <c r="A327" s="7"/>
      <c r="B327" s="7" t="s">
        <v>9</v>
      </c>
      <c r="C327" s="7"/>
      <c r="D327" s="8" t="s">
        <v>17</v>
      </c>
      <c r="E327" s="8" t="s">
        <v>34</v>
      </c>
      <c r="F327" s="7" t="s">
        <v>35</v>
      </c>
      <c r="G327" s="7" t="s">
        <v>36</v>
      </c>
      <c r="H327" s="7" t="s">
        <v>12</v>
      </c>
      <c r="I327" s="7" t="s">
        <v>13</v>
      </c>
      <c r="J327" s="7" t="s">
        <v>37</v>
      </c>
      <c r="K327" s="7" t="s">
        <v>14</v>
      </c>
      <c r="L327" s="8" t="s">
        <v>15</v>
      </c>
      <c r="M327" s="8" t="s">
        <v>38</v>
      </c>
      <c r="N327" s="8" t="s">
        <v>17</v>
      </c>
      <c r="O327" s="8" t="s">
        <v>28</v>
      </c>
    </row>
    <row r="328" spans="1:15" ht="12.75">
      <c r="A328" s="9"/>
      <c r="B328" s="68" t="s">
        <v>117</v>
      </c>
      <c r="C328" s="9"/>
      <c r="D328" s="143"/>
      <c r="E328" s="143"/>
      <c r="F328" s="14"/>
      <c r="G328" s="14"/>
      <c r="H328" s="39"/>
      <c r="I328" s="39"/>
      <c r="J328" s="39"/>
      <c r="K328" s="46"/>
      <c r="L328" s="14"/>
      <c r="M328" s="14"/>
      <c r="N328" s="9"/>
      <c r="O328" s="9"/>
    </row>
    <row r="329" spans="1:15" ht="12.75">
      <c r="A329" s="9" t="s">
        <v>486</v>
      </c>
      <c r="B329" s="9" t="s">
        <v>118</v>
      </c>
      <c r="C329" s="9" t="s">
        <v>45</v>
      </c>
      <c r="D329" s="143"/>
      <c r="E329" s="143"/>
      <c r="F329" s="14" t="s">
        <v>58</v>
      </c>
      <c r="G329" s="14" t="s">
        <v>49</v>
      </c>
      <c r="H329" s="36">
        <v>307090</v>
      </c>
      <c r="I329" s="36">
        <f>H329*80%</f>
        <v>245672</v>
      </c>
      <c r="J329" s="36">
        <f>H329*20%</f>
        <v>61418</v>
      </c>
      <c r="K329" s="39"/>
      <c r="L329" s="14"/>
      <c r="M329" s="14"/>
      <c r="N329" s="9"/>
      <c r="O329" s="9"/>
    </row>
    <row r="330" spans="1:15" ht="12.75">
      <c r="A330" s="9"/>
      <c r="B330" s="9"/>
      <c r="C330" s="9"/>
      <c r="D330" s="143"/>
      <c r="E330" s="143"/>
      <c r="F330" s="14"/>
      <c r="G330" s="20"/>
      <c r="H330" s="45"/>
      <c r="I330" s="39"/>
      <c r="J330" s="39"/>
      <c r="K330" s="39"/>
      <c r="L330" s="14"/>
      <c r="M330" s="14"/>
      <c r="N330" s="33"/>
      <c r="O330" s="33"/>
    </row>
    <row r="331" spans="1:15" ht="12.75">
      <c r="A331" s="9"/>
      <c r="B331" s="9"/>
      <c r="C331" s="9"/>
      <c r="D331" s="143"/>
      <c r="E331" s="143"/>
      <c r="F331" s="14"/>
      <c r="G331" s="20"/>
      <c r="H331" s="39"/>
      <c r="I331" s="39"/>
      <c r="J331" s="39"/>
      <c r="K331" s="39"/>
      <c r="L331" s="14"/>
      <c r="M331" s="14"/>
      <c r="N331" s="9"/>
      <c r="O331" s="33"/>
    </row>
    <row r="332" spans="1:15" ht="12.75">
      <c r="A332" s="9" t="s">
        <v>487</v>
      </c>
      <c r="B332" s="9" t="s">
        <v>119</v>
      </c>
      <c r="C332" s="9" t="s">
        <v>120</v>
      </c>
      <c r="D332" s="143"/>
      <c r="E332" s="143"/>
      <c r="F332" s="14" t="s">
        <v>58</v>
      </c>
      <c r="G332" s="14" t="s">
        <v>49</v>
      </c>
      <c r="H332" s="36">
        <v>170219</v>
      </c>
      <c r="I332" s="36">
        <f>H332*80%</f>
        <v>136175.2</v>
      </c>
      <c r="J332" s="36">
        <f>H332*20%</f>
        <v>34043.8</v>
      </c>
      <c r="K332" s="39"/>
      <c r="L332" s="14"/>
      <c r="M332" s="14"/>
      <c r="N332" s="33"/>
      <c r="O332" s="33"/>
    </row>
    <row r="333" spans="1:15" ht="12.75">
      <c r="A333" s="9"/>
      <c r="B333" s="9"/>
      <c r="C333" s="9"/>
      <c r="D333" s="143"/>
      <c r="E333" s="143"/>
      <c r="F333" s="14"/>
      <c r="G333" s="20"/>
      <c r="H333" s="45"/>
      <c r="I333" s="39"/>
      <c r="J333" s="69"/>
      <c r="K333" s="39"/>
      <c r="L333" s="14"/>
      <c r="M333" s="14"/>
      <c r="N333" s="33"/>
      <c r="O333" s="33"/>
    </row>
    <row r="334" spans="1:15" ht="12.75">
      <c r="A334" s="9"/>
      <c r="B334" s="9"/>
      <c r="C334" s="9"/>
      <c r="D334" s="143"/>
      <c r="E334" s="143"/>
      <c r="F334" s="14"/>
      <c r="G334" s="20"/>
      <c r="H334" s="39"/>
      <c r="I334" s="39"/>
      <c r="J334" s="69"/>
      <c r="K334" s="39"/>
      <c r="L334" s="14"/>
      <c r="M334" s="14"/>
      <c r="N334" s="33"/>
      <c r="O334" s="33"/>
    </row>
    <row r="335" spans="1:15" ht="12.75">
      <c r="A335" s="9" t="s">
        <v>488</v>
      </c>
      <c r="B335" s="9" t="s">
        <v>119</v>
      </c>
      <c r="C335" s="9" t="s">
        <v>121</v>
      </c>
      <c r="D335" s="143"/>
      <c r="E335" s="143"/>
      <c r="F335" s="14" t="s">
        <v>58</v>
      </c>
      <c r="G335" s="14" t="s">
        <v>49</v>
      </c>
      <c r="H335" s="36">
        <v>145717</v>
      </c>
      <c r="I335" s="36">
        <f>H335*80%</f>
        <v>116573.6</v>
      </c>
      <c r="J335" s="36">
        <f>H335*20%</f>
        <v>29143.4</v>
      </c>
      <c r="K335" s="39"/>
      <c r="L335" s="14"/>
      <c r="M335" s="14"/>
      <c r="N335" s="9"/>
      <c r="O335" s="33"/>
    </row>
    <row r="336" spans="1:15" ht="12.75">
      <c r="A336" s="9"/>
      <c r="B336" s="9"/>
      <c r="C336" s="9"/>
      <c r="D336" s="143"/>
      <c r="E336" s="143"/>
      <c r="F336" s="14"/>
      <c r="G336" s="14"/>
      <c r="H336" s="39"/>
      <c r="I336" s="39"/>
      <c r="J336" s="69"/>
      <c r="K336" s="39"/>
      <c r="L336" s="14"/>
      <c r="M336" s="14"/>
      <c r="N336" s="9"/>
      <c r="O336" s="33"/>
    </row>
    <row r="337" spans="1:15" ht="12.75">
      <c r="A337" s="9"/>
      <c r="B337" s="9"/>
      <c r="C337" s="9"/>
      <c r="D337" s="143"/>
      <c r="E337" s="143"/>
      <c r="F337" s="14"/>
      <c r="G337" s="14"/>
      <c r="H337" s="39"/>
      <c r="I337" s="39"/>
      <c r="J337" s="69"/>
      <c r="K337" s="39"/>
      <c r="L337" s="14"/>
      <c r="M337" s="14"/>
      <c r="N337" s="9"/>
      <c r="O337" s="33"/>
    </row>
    <row r="338" spans="1:15" ht="12.75">
      <c r="A338" s="9" t="s">
        <v>489</v>
      </c>
      <c r="B338" s="9" t="s">
        <v>122</v>
      </c>
      <c r="C338" s="9" t="s">
        <v>123</v>
      </c>
      <c r="D338" s="143"/>
      <c r="E338" s="143"/>
      <c r="F338" s="14" t="s">
        <v>58</v>
      </c>
      <c r="G338" s="14" t="s">
        <v>49</v>
      </c>
      <c r="H338" s="36">
        <v>91525</v>
      </c>
      <c r="I338" s="36">
        <f>H338*80%</f>
        <v>73220</v>
      </c>
      <c r="J338" s="36">
        <f>H338*20%</f>
        <v>18305</v>
      </c>
      <c r="K338" s="39"/>
      <c r="L338" s="14"/>
      <c r="M338" s="14"/>
      <c r="N338" s="33"/>
      <c r="O338" s="33"/>
    </row>
    <row r="339" spans="1:15" ht="12.75">
      <c r="A339" s="9"/>
      <c r="B339" s="9"/>
      <c r="C339" s="9"/>
      <c r="D339" s="143"/>
      <c r="E339" s="143"/>
      <c r="F339" s="14"/>
      <c r="G339" s="20"/>
      <c r="H339" s="45"/>
      <c r="I339" s="39"/>
      <c r="J339" s="69"/>
      <c r="K339" s="39"/>
      <c r="L339" s="14"/>
      <c r="M339" s="14"/>
      <c r="N339" s="33"/>
      <c r="O339" s="33"/>
    </row>
    <row r="340" spans="1:15" ht="12.75">
      <c r="A340" s="9"/>
      <c r="B340" s="9"/>
      <c r="C340" s="9"/>
      <c r="D340" s="143"/>
      <c r="E340" s="143"/>
      <c r="F340" s="14"/>
      <c r="G340" s="20"/>
      <c r="H340" s="39"/>
      <c r="I340" s="39"/>
      <c r="J340" s="39"/>
      <c r="K340" s="39"/>
      <c r="L340" s="14"/>
      <c r="M340" s="14"/>
      <c r="N340" s="33"/>
      <c r="O340" s="33"/>
    </row>
    <row r="341" spans="1:15" ht="12.75">
      <c r="A341" s="9" t="s">
        <v>490</v>
      </c>
      <c r="B341" s="9" t="s">
        <v>124</v>
      </c>
      <c r="C341" s="9" t="s">
        <v>26</v>
      </c>
      <c r="D341" s="143"/>
      <c r="E341" s="143"/>
      <c r="F341" s="14" t="s">
        <v>58</v>
      </c>
      <c r="G341" s="14" t="s">
        <v>49</v>
      </c>
      <c r="H341" s="36">
        <v>232144</v>
      </c>
      <c r="I341" s="36">
        <f>H341*80%</f>
        <v>185715.2</v>
      </c>
      <c r="J341" s="36">
        <f>H341*20%</f>
        <v>46428.8</v>
      </c>
      <c r="K341" s="39"/>
      <c r="L341" s="14"/>
      <c r="M341" s="14"/>
      <c r="N341" s="9"/>
      <c r="O341" s="33"/>
    </row>
    <row r="342" spans="1:15" ht="12.75">
      <c r="A342" s="9"/>
      <c r="B342" s="9"/>
      <c r="C342" s="9"/>
      <c r="D342" s="143"/>
      <c r="E342" s="143"/>
      <c r="F342" s="14"/>
      <c r="G342" s="14"/>
      <c r="H342" s="36"/>
      <c r="I342" s="36"/>
      <c r="J342" s="36"/>
      <c r="K342" s="39"/>
      <c r="L342" s="14"/>
      <c r="M342" s="14"/>
      <c r="N342" s="9"/>
      <c r="O342" s="33"/>
    </row>
    <row r="343" spans="1:15" ht="12.75">
      <c r="A343" s="9"/>
      <c r="B343" s="9"/>
      <c r="C343" s="9"/>
      <c r="D343" s="143"/>
      <c r="E343" s="143"/>
      <c r="F343" s="14"/>
      <c r="G343" s="14"/>
      <c r="H343" s="36"/>
      <c r="I343" s="36"/>
      <c r="J343" s="36"/>
      <c r="K343" s="39"/>
      <c r="L343" s="14"/>
      <c r="M343" s="14"/>
      <c r="N343" s="9"/>
      <c r="O343" s="33"/>
    </row>
    <row r="344" spans="1:15" ht="12.75">
      <c r="A344" s="9" t="s">
        <v>491</v>
      </c>
      <c r="B344" s="9" t="s">
        <v>125</v>
      </c>
      <c r="C344" s="9" t="s">
        <v>26</v>
      </c>
      <c r="D344" s="143"/>
      <c r="E344" s="143"/>
      <c r="F344" s="14" t="s">
        <v>58</v>
      </c>
      <c r="G344" s="14" t="s">
        <v>49</v>
      </c>
      <c r="H344" s="36">
        <v>1732731</v>
      </c>
      <c r="I344" s="36">
        <v>1000000</v>
      </c>
      <c r="J344" s="36">
        <v>732731</v>
      </c>
      <c r="K344" s="39"/>
      <c r="L344" s="14"/>
      <c r="M344" s="14"/>
      <c r="N344" s="9"/>
      <c r="O344" s="33"/>
    </row>
    <row r="345" spans="1:15" ht="12.75">
      <c r="A345" s="9"/>
      <c r="B345" s="9"/>
      <c r="C345" s="9"/>
      <c r="D345" s="143"/>
      <c r="E345" s="143"/>
      <c r="F345" s="14"/>
      <c r="G345" s="20"/>
      <c r="H345" s="39"/>
      <c r="I345" s="39"/>
      <c r="J345" s="39"/>
      <c r="K345" s="39"/>
      <c r="L345" s="14"/>
      <c r="M345" s="14"/>
      <c r="N345" s="9"/>
      <c r="O345" s="33"/>
    </row>
    <row r="346" spans="1:15" ht="12.75">
      <c r="A346" s="9"/>
      <c r="B346" s="9"/>
      <c r="C346" s="9"/>
      <c r="D346" s="143"/>
      <c r="E346" s="143"/>
      <c r="F346" s="14"/>
      <c r="G346" s="20"/>
      <c r="H346" s="45"/>
      <c r="I346" s="39"/>
      <c r="J346" s="69"/>
      <c r="K346" s="39"/>
      <c r="L346" s="14"/>
      <c r="M346" s="14"/>
      <c r="N346" s="9"/>
      <c r="O346" s="33"/>
    </row>
    <row r="347" spans="1:15" ht="12.75">
      <c r="A347" s="9" t="s">
        <v>492</v>
      </c>
      <c r="B347" s="9" t="s">
        <v>210</v>
      </c>
      <c r="C347" s="9" t="s">
        <v>96</v>
      </c>
      <c r="D347" s="143"/>
      <c r="E347" s="143"/>
      <c r="F347" s="14" t="s">
        <v>58</v>
      </c>
      <c r="G347" s="14" t="s">
        <v>49</v>
      </c>
      <c r="H347" s="36">
        <v>272163</v>
      </c>
      <c r="I347" s="36">
        <f>H347*80%</f>
        <v>217730.40000000002</v>
      </c>
      <c r="J347" s="36">
        <f>H347*20%</f>
        <v>54432.600000000006</v>
      </c>
      <c r="K347" s="39"/>
      <c r="L347" s="14"/>
      <c r="M347" s="14"/>
      <c r="N347" s="9"/>
      <c r="O347" s="33"/>
    </row>
    <row r="348" spans="1:15" ht="12.75">
      <c r="A348" s="9"/>
      <c r="B348" s="9"/>
      <c r="C348" s="9"/>
      <c r="D348" s="143"/>
      <c r="E348" s="143"/>
      <c r="F348" s="14"/>
      <c r="G348" s="14"/>
      <c r="H348" s="36"/>
      <c r="I348" s="36"/>
      <c r="J348" s="36"/>
      <c r="K348" s="39"/>
      <c r="L348" s="14"/>
      <c r="M348" s="14"/>
      <c r="N348" s="9"/>
      <c r="O348" s="33"/>
    </row>
    <row r="349" spans="1:15" ht="12.75">
      <c r="A349" s="9"/>
      <c r="B349" s="9"/>
      <c r="C349" s="9"/>
      <c r="D349" s="143"/>
      <c r="E349" s="143"/>
      <c r="F349" s="14"/>
      <c r="G349" s="14"/>
      <c r="H349" s="36"/>
      <c r="I349" s="36"/>
      <c r="J349" s="36"/>
      <c r="K349" s="39"/>
      <c r="L349" s="14"/>
      <c r="M349" s="14"/>
      <c r="N349" s="9"/>
      <c r="O349" s="33"/>
    </row>
    <row r="350" spans="1:15" ht="12.75">
      <c r="A350" s="9" t="s">
        <v>493</v>
      </c>
      <c r="B350" s="9" t="s">
        <v>248</v>
      </c>
      <c r="C350" s="9" t="s">
        <v>249</v>
      </c>
      <c r="D350" s="143"/>
      <c r="E350" s="143"/>
      <c r="F350" s="14" t="s">
        <v>58</v>
      </c>
      <c r="G350" s="14" t="s">
        <v>49</v>
      </c>
      <c r="H350" s="36">
        <v>186433</v>
      </c>
      <c r="I350" s="36">
        <f>H350*80%</f>
        <v>149146.4</v>
      </c>
      <c r="J350" s="36">
        <f>H350*20%</f>
        <v>37286.6</v>
      </c>
      <c r="K350" s="39"/>
      <c r="L350" s="14"/>
      <c r="M350" s="14"/>
      <c r="N350" s="9"/>
      <c r="O350" s="33"/>
    </row>
    <row r="351" spans="1:15" ht="12.75">
      <c r="A351" s="9"/>
      <c r="B351" s="9"/>
      <c r="C351" s="9"/>
      <c r="D351" s="143"/>
      <c r="E351" s="143"/>
      <c r="F351" s="14"/>
      <c r="G351" s="14"/>
      <c r="H351" s="36"/>
      <c r="I351" s="36"/>
      <c r="J351" s="36"/>
      <c r="K351" s="39"/>
      <c r="L351" s="14"/>
      <c r="M351" s="14"/>
      <c r="N351" s="9"/>
      <c r="O351" s="33"/>
    </row>
    <row r="352" spans="1:15" ht="12.75">
      <c r="A352" s="9"/>
      <c r="B352" s="9"/>
      <c r="C352" s="9"/>
      <c r="D352" s="143"/>
      <c r="E352" s="143"/>
      <c r="F352" s="14"/>
      <c r="G352" s="14"/>
      <c r="H352" s="36"/>
      <c r="I352" s="36"/>
      <c r="J352" s="36"/>
      <c r="K352" s="39"/>
      <c r="L352" s="14"/>
      <c r="M352" s="14"/>
      <c r="N352" s="9"/>
      <c r="O352" s="33"/>
    </row>
    <row r="353" spans="1:15" ht="12.75">
      <c r="A353" s="138" t="s">
        <v>286</v>
      </c>
      <c r="B353" s="9" t="s">
        <v>287</v>
      </c>
      <c r="C353" s="9" t="s">
        <v>26</v>
      </c>
      <c r="D353" s="143"/>
      <c r="E353" s="143"/>
      <c r="F353" s="14" t="s">
        <v>58</v>
      </c>
      <c r="G353" s="14" t="s">
        <v>49</v>
      </c>
      <c r="H353" s="36">
        <v>72559</v>
      </c>
      <c r="I353" s="36">
        <f>H353*100%</f>
        <v>72559</v>
      </c>
      <c r="J353" s="36"/>
      <c r="K353" s="39"/>
      <c r="L353" s="14"/>
      <c r="M353" s="14"/>
      <c r="N353" s="9"/>
      <c r="O353" s="33"/>
    </row>
    <row r="354" spans="1:15" ht="12.75">
      <c r="A354" s="10"/>
      <c r="B354" s="10"/>
      <c r="C354" s="10"/>
      <c r="D354" s="72"/>
      <c r="E354" s="72"/>
      <c r="F354" s="70"/>
      <c r="G354" s="70"/>
      <c r="H354" s="71"/>
      <c r="I354" s="71"/>
      <c r="J354" s="71"/>
      <c r="K354" s="47"/>
      <c r="L354" s="72"/>
      <c r="M354" s="73"/>
      <c r="N354" s="34"/>
      <c r="O354" s="34"/>
    </row>
    <row r="355" spans="1:11" ht="12.75">
      <c r="A355" s="1"/>
      <c r="B355" s="1"/>
      <c r="C355" s="2"/>
      <c r="D355" s="2"/>
      <c r="E355" s="2"/>
      <c r="F355" s="15"/>
      <c r="G355" s="2" t="s">
        <v>19</v>
      </c>
      <c r="H355" s="39">
        <f>SUM(H328:H354)</f>
        <v>3210581</v>
      </c>
      <c r="I355" s="39">
        <f>SUM(I328:I354)</f>
        <v>2196791.8</v>
      </c>
      <c r="J355" s="39">
        <f>SUM(J328:J354)</f>
        <v>1013789.2</v>
      </c>
      <c r="K355" s="48"/>
    </row>
    <row r="356" spans="1:11" ht="12.75">
      <c r="A356" s="1"/>
      <c r="B356" s="1"/>
      <c r="C356" s="2"/>
      <c r="D356" s="2"/>
      <c r="E356" s="2"/>
      <c r="F356" s="16"/>
      <c r="G356" s="2" t="s">
        <v>20</v>
      </c>
      <c r="H356" s="74">
        <f>SUM(H355)</f>
        <v>3210581</v>
      </c>
      <c r="I356" s="74">
        <f>SUM(I355)</f>
        <v>2196791.8</v>
      </c>
      <c r="J356" s="74">
        <f>SUM(J355)</f>
        <v>1013789.2</v>
      </c>
      <c r="K356" s="48"/>
    </row>
    <row r="357" spans="1:11" ht="12.75">
      <c r="A357" s="1"/>
      <c r="B357" s="1"/>
      <c r="C357" s="2"/>
      <c r="D357" s="2"/>
      <c r="E357" s="2"/>
      <c r="F357" s="17"/>
      <c r="G357" s="2" t="s">
        <v>21</v>
      </c>
      <c r="H357" s="49">
        <f>H84+H263+H311+H356</f>
        <v>10032918</v>
      </c>
      <c r="I357" s="49">
        <f>I84+I263+I311+I356</f>
        <v>7658661.4</v>
      </c>
      <c r="J357" s="49">
        <f>J84+J263+J311+J356</f>
        <v>2374256.6</v>
      </c>
      <c r="K357" s="48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1" t="s">
        <v>55</v>
      </c>
      <c r="C359" s="1"/>
      <c r="D359" s="1"/>
      <c r="E359" s="1"/>
      <c r="F359" s="1"/>
      <c r="G359" s="1"/>
      <c r="H359" s="1"/>
      <c r="I359" s="189" t="s">
        <v>56</v>
      </c>
      <c r="J359" s="189"/>
      <c r="K359" s="189"/>
    </row>
    <row r="360" spans="1:11" ht="12.75">
      <c r="A360" s="1"/>
      <c r="B360" s="11" t="s">
        <v>22</v>
      </c>
      <c r="C360" s="1"/>
      <c r="D360" s="1"/>
      <c r="E360" s="1"/>
      <c r="F360" s="1"/>
      <c r="G360" s="1"/>
      <c r="H360" s="1"/>
      <c r="I360" s="189" t="s">
        <v>23</v>
      </c>
      <c r="J360" s="189"/>
      <c r="K360" s="189"/>
    </row>
  </sheetData>
  <mergeCells count="120">
    <mergeCell ref="I314:K314"/>
    <mergeCell ref="I315:K315"/>
    <mergeCell ref="D281:E281"/>
    <mergeCell ref="H281:K281"/>
    <mergeCell ref="L281:M281"/>
    <mergeCell ref="N281:O281"/>
    <mergeCell ref="A274:O274"/>
    <mergeCell ref="A275:O275"/>
    <mergeCell ref="A276:O276"/>
    <mergeCell ref="D280:E280"/>
    <mergeCell ref="H280:K280"/>
    <mergeCell ref="L280:M280"/>
    <mergeCell ref="N280:O280"/>
    <mergeCell ref="I266:K266"/>
    <mergeCell ref="I267:K267"/>
    <mergeCell ref="A272:O272"/>
    <mergeCell ref="A273:O273"/>
    <mergeCell ref="D236:E236"/>
    <mergeCell ref="H236:K236"/>
    <mergeCell ref="L236:M236"/>
    <mergeCell ref="N236:O236"/>
    <mergeCell ref="A229:O229"/>
    <mergeCell ref="A230:O230"/>
    <mergeCell ref="A231:O231"/>
    <mergeCell ref="D235:E235"/>
    <mergeCell ref="H235:K235"/>
    <mergeCell ref="L235:M235"/>
    <mergeCell ref="N235:O235"/>
    <mergeCell ref="I221:K221"/>
    <mergeCell ref="I222:K222"/>
    <mergeCell ref="A227:O227"/>
    <mergeCell ref="A228:O228"/>
    <mergeCell ref="D191:E191"/>
    <mergeCell ref="H191:K191"/>
    <mergeCell ref="L191:M191"/>
    <mergeCell ref="N191:O191"/>
    <mergeCell ref="A185:O185"/>
    <mergeCell ref="A186:O186"/>
    <mergeCell ref="D190:E190"/>
    <mergeCell ref="H190:K190"/>
    <mergeCell ref="L190:M190"/>
    <mergeCell ref="N190:O190"/>
    <mergeCell ref="I177:K177"/>
    <mergeCell ref="A182:O182"/>
    <mergeCell ref="A183:O183"/>
    <mergeCell ref="A184:O184"/>
    <mergeCell ref="I359:K359"/>
    <mergeCell ref="I360:K360"/>
    <mergeCell ref="A137:O137"/>
    <mergeCell ref="A138:O138"/>
    <mergeCell ref="A139:O139"/>
    <mergeCell ref="A140:O140"/>
    <mergeCell ref="A141:O141"/>
    <mergeCell ref="D145:E145"/>
    <mergeCell ref="H145:K145"/>
    <mergeCell ref="L145:M145"/>
    <mergeCell ref="D326:E326"/>
    <mergeCell ref="H326:K326"/>
    <mergeCell ref="L326:M326"/>
    <mergeCell ref="N326:O326"/>
    <mergeCell ref="A319:O319"/>
    <mergeCell ref="A320:O320"/>
    <mergeCell ref="A321:O321"/>
    <mergeCell ref="D325:E325"/>
    <mergeCell ref="H325:K325"/>
    <mergeCell ref="L325:M325"/>
    <mergeCell ref="N325:O325"/>
    <mergeCell ref="I134:K134"/>
    <mergeCell ref="I135:K135"/>
    <mergeCell ref="A317:O317"/>
    <mergeCell ref="A318:O318"/>
    <mergeCell ref="N145:O145"/>
    <mergeCell ref="D146:E146"/>
    <mergeCell ref="H146:K146"/>
    <mergeCell ref="L146:M146"/>
    <mergeCell ref="N146:O146"/>
    <mergeCell ref="I176:K176"/>
    <mergeCell ref="D101:E101"/>
    <mergeCell ref="H101:K101"/>
    <mergeCell ref="L101:M101"/>
    <mergeCell ref="N101:O101"/>
    <mergeCell ref="A94:O94"/>
    <mergeCell ref="A95:O95"/>
    <mergeCell ref="A96:O96"/>
    <mergeCell ref="D100:E100"/>
    <mergeCell ref="H100:K100"/>
    <mergeCell ref="L100:M100"/>
    <mergeCell ref="N100:O100"/>
    <mergeCell ref="I87:K87"/>
    <mergeCell ref="I88:K88"/>
    <mergeCell ref="A92:O92"/>
    <mergeCell ref="A93:O93"/>
    <mergeCell ref="D56:E56"/>
    <mergeCell ref="H56:K56"/>
    <mergeCell ref="L56:M56"/>
    <mergeCell ref="N56:O56"/>
    <mergeCell ref="A51:O51"/>
    <mergeCell ref="D55:E55"/>
    <mergeCell ref="H55:K55"/>
    <mergeCell ref="L55:M55"/>
    <mergeCell ref="N55:O55"/>
    <mergeCell ref="A47:O47"/>
    <mergeCell ref="A48:O48"/>
    <mergeCell ref="A49:O49"/>
    <mergeCell ref="A50:O50"/>
    <mergeCell ref="I41:K41"/>
    <mergeCell ref="I42:K42"/>
    <mergeCell ref="A2:O2"/>
    <mergeCell ref="A6:O6"/>
    <mergeCell ref="D10:E10"/>
    <mergeCell ref="H10:K10"/>
    <mergeCell ref="N10:O10"/>
    <mergeCell ref="L11:M11"/>
    <mergeCell ref="N11:O11"/>
    <mergeCell ref="A3:O3"/>
    <mergeCell ref="A4:O4"/>
    <mergeCell ref="A5:O5"/>
    <mergeCell ref="D11:E11"/>
    <mergeCell ref="H11:K11"/>
    <mergeCell ref="L10:M10"/>
  </mergeCells>
  <printOptions horizontalCentered="1"/>
  <pageMargins left="0.3937007874015748" right="0.3937007874015748" top="0.1968503937007874" bottom="0.3937007874015748" header="0.2362204724409449" footer="0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15"/>
  </sheetPr>
  <dimension ref="A1:P360"/>
  <sheetViews>
    <sheetView workbookViewId="0" topLeftCell="A102">
      <selection activeCell="C113" sqref="C113"/>
    </sheetView>
  </sheetViews>
  <sheetFormatPr defaultColWidth="11.421875" defaultRowHeight="12.75"/>
  <cols>
    <col min="1" max="1" width="10.421875" style="0" customWidth="1"/>
    <col min="2" max="2" width="33.57421875" style="0" customWidth="1"/>
    <col min="3" max="3" width="22.421875" style="0" customWidth="1"/>
    <col min="4" max="4" width="5.57421875" style="0" customWidth="1"/>
    <col min="5" max="5" width="6.57421875" style="0" customWidth="1"/>
    <col min="6" max="6" width="10.28125" style="0" customWidth="1"/>
    <col min="7" max="7" width="9.140625" style="0" customWidth="1"/>
    <col min="8" max="8" width="12.57421875" style="0" customWidth="1"/>
    <col min="9" max="9" width="11.140625" style="0" customWidth="1"/>
    <col min="10" max="10" width="11.7109375" style="0" customWidth="1"/>
    <col min="11" max="11" width="9.57421875" style="0" customWidth="1"/>
    <col min="12" max="12" width="8.57421875" style="0" customWidth="1"/>
    <col min="13" max="13" width="7.140625" style="0" customWidth="1"/>
    <col min="14" max="14" width="5.7109375" style="0" customWidth="1"/>
    <col min="15" max="15" width="6.00390625" style="0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211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116</v>
      </c>
      <c r="J9" s="3"/>
      <c r="K9" s="4" t="s">
        <v>5</v>
      </c>
      <c r="M9" s="1" t="s">
        <v>331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37986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146" t="s">
        <v>332</v>
      </c>
      <c r="C13" s="101"/>
      <c r="D13" s="14"/>
      <c r="E13" s="14"/>
      <c r="F13" s="14"/>
      <c r="G13" s="14"/>
      <c r="H13" s="39"/>
      <c r="I13" s="39"/>
      <c r="J13" s="39"/>
      <c r="K13" s="46"/>
      <c r="L13" s="9"/>
      <c r="M13" s="14"/>
      <c r="N13" s="9"/>
      <c r="O13" s="9"/>
    </row>
    <row r="14" spans="1:15" ht="12.75">
      <c r="A14" s="9" t="s">
        <v>494</v>
      </c>
      <c r="B14" s="9" t="s">
        <v>333</v>
      </c>
      <c r="C14" s="9" t="s">
        <v>334</v>
      </c>
      <c r="D14" s="14"/>
      <c r="E14" s="14"/>
      <c r="F14" s="14" t="s">
        <v>58</v>
      </c>
      <c r="G14" s="14" t="s">
        <v>49</v>
      </c>
      <c r="H14" s="36">
        <v>13030</v>
      </c>
      <c r="I14" s="36">
        <f>H14*80%</f>
        <v>10424</v>
      </c>
      <c r="J14" s="36">
        <f>H14*20%</f>
        <v>2606</v>
      </c>
      <c r="K14" s="77"/>
      <c r="L14" s="43" t="s">
        <v>329</v>
      </c>
      <c r="M14" s="147">
        <v>1</v>
      </c>
      <c r="N14" s="79"/>
      <c r="O14" s="79"/>
    </row>
    <row r="15" spans="1:15" ht="12.75">
      <c r="A15" s="79"/>
      <c r="B15" s="93"/>
      <c r="C15" s="93"/>
      <c r="D15" s="43"/>
      <c r="E15" s="43"/>
      <c r="F15" s="43"/>
      <c r="G15" s="43"/>
      <c r="H15" s="77"/>
      <c r="I15" s="137"/>
      <c r="J15" s="77"/>
      <c r="K15" s="77"/>
      <c r="L15" s="43"/>
      <c r="M15" s="147"/>
      <c r="N15" s="79"/>
      <c r="O15" s="79"/>
    </row>
    <row r="16" spans="1:15" ht="12.75">
      <c r="A16" s="79"/>
      <c r="B16" s="93"/>
      <c r="C16" s="93"/>
      <c r="D16" s="43"/>
      <c r="E16" s="43"/>
      <c r="F16" s="43"/>
      <c r="G16" s="43"/>
      <c r="H16" s="77"/>
      <c r="I16" s="137"/>
      <c r="J16" s="77"/>
      <c r="K16" s="77"/>
      <c r="L16" s="43"/>
      <c r="M16" s="43"/>
      <c r="N16" s="79"/>
      <c r="O16" s="79"/>
    </row>
    <row r="17" spans="1:15" ht="12.75">
      <c r="A17" s="9" t="s">
        <v>495</v>
      </c>
      <c r="B17" s="9" t="s">
        <v>335</v>
      </c>
      <c r="C17" s="9" t="s">
        <v>336</v>
      </c>
      <c r="D17" s="14"/>
      <c r="E17" s="14"/>
      <c r="F17" s="14" t="s">
        <v>58</v>
      </c>
      <c r="G17" s="14" t="s">
        <v>49</v>
      </c>
      <c r="H17" s="36">
        <v>13030</v>
      </c>
      <c r="I17" s="36">
        <f>H17*80%</f>
        <v>10424</v>
      </c>
      <c r="J17" s="36">
        <f>H17*20%</f>
        <v>2606</v>
      </c>
      <c r="K17" s="77"/>
      <c r="L17" s="43" t="s">
        <v>329</v>
      </c>
      <c r="M17" s="147">
        <v>1</v>
      </c>
      <c r="N17" s="79"/>
      <c r="O17" s="79"/>
    </row>
    <row r="18" spans="1:15" ht="12.75">
      <c r="A18" s="9"/>
      <c r="B18" s="93"/>
      <c r="C18" s="93"/>
      <c r="D18" s="43"/>
      <c r="E18" s="43"/>
      <c r="F18" s="43"/>
      <c r="G18" s="43"/>
      <c r="H18" s="77"/>
      <c r="I18" s="137"/>
      <c r="J18" s="77"/>
      <c r="K18" s="77"/>
      <c r="L18" s="43"/>
      <c r="M18" s="43"/>
      <c r="N18" s="79"/>
      <c r="O18" s="79"/>
    </row>
    <row r="19" spans="1:15" ht="12.75">
      <c r="A19" s="79"/>
      <c r="B19" s="79"/>
      <c r="C19" s="79"/>
      <c r="D19" s="43"/>
      <c r="E19" s="43"/>
      <c r="F19" s="43"/>
      <c r="G19" s="43"/>
      <c r="H19" s="77"/>
      <c r="I19" s="137"/>
      <c r="J19" s="77"/>
      <c r="K19" s="77"/>
      <c r="L19" s="43"/>
      <c r="M19" s="43"/>
      <c r="N19" s="79"/>
      <c r="O19" s="79"/>
    </row>
    <row r="20" spans="1:15" ht="12.75">
      <c r="A20" s="9" t="s">
        <v>496</v>
      </c>
      <c r="B20" s="9" t="s">
        <v>337</v>
      </c>
      <c r="C20" s="9" t="s">
        <v>97</v>
      </c>
      <c r="D20" s="14"/>
      <c r="E20" s="14"/>
      <c r="F20" s="14" t="s">
        <v>58</v>
      </c>
      <c r="G20" s="14" t="s">
        <v>49</v>
      </c>
      <c r="H20" s="36">
        <v>13030</v>
      </c>
      <c r="I20" s="36">
        <f>H20*80%</f>
        <v>10424</v>
      </c>
      <c r="J20" s="36">
        <f>H20*20%</f>
        <v>2606</v>
      </c>
      <c r="K20" s="77"/>
      <c r="L20" s="43" t="s">
        <v>329</v>
      </c>
      <c r="M20" s="147">
        <v>1</v>
      </c>
      <c r="N20" s="79"/>
      <c r="O20" s="79"/>
    </row>
    <row r="21" spans="1:15" ht="12.75">
      <c r="A21" s="9"/>
      <c r="B21" s="93"/>
      <c r="C21" s="148" t="s">
        <v>338</v>
      </c>
      <c r="D21" s="43"/>
      <c r="E21" s="43"/>
      <c r="F21" s="43"/>
      <c r="G21" s="43"/>
      <c r="H21" s="77"/>
      <c r="I21" s="137"/>
      <c r="J21" s="77"/>
      <c r="K21" s="77"/>
      <c r="L21" s="43"/>
      <c r="M21" s="43"/>
      <c r="N21" s="79"/>
      <c r="O21" s="79"/>
    </row>
    <row r="22" spans="1:15" ht="12.75">
      <c r="A22" s="79"/>
      <c r="B22" s="79"/>
      <c r="C22" s="79"/>
      <c r="D22" s="43"/>
      <c r="E22" s="43"/>
      <c r="F22" s="43"/>
      <c r="G22" s="43"/>
      <c r="H22" s="77"/>
      <c r="I22" s="137"/>
      <c r="J22" s="77"/>
      <c r="K22" s="77"/>
      <c r="L22" s="43"/>
      <c r="M22" s="43"/>
      <c r="N22" s="105"/>
      <c r="O22" s="105"/>
    </row>
    <row r="23" spans="1:15" ht="12.75">
      <c r="A23" s="9" t="s">
        <v>497</v>
      </c>
      <c r="B23" s="9" t="s">
        <v>339</v>
      </c>
      <c r="C23" s="9" t="s">
        <v>247</v>
      </c>
      <c r="D23" s="14"/>
      <c r="E23" s="14"/>
      <c r="F23" s="14" t="s">
        <v>58</v>
      </c>
      <c r="G23" s="14" t="s">
        <v>49</v>
      </c>
      <c r="H23" s="36">
        <v>39090</v>
      </c>
      <c r="I23" s="36">
        <f>H23*80%</f>
        <v>31272</v>
      </c>
      <c r="J23" s="36">
        <f>H23*20%</f>
        <v>7818</v>
      </c>
      <c r="K23" s="77"/>
      <c r="L23" s="43" t="s">
        <v>329</v>
      </c>
      <c r="M23" s="147">
        <v>3</v>
      </c>
      <c r="N23" s="79"/>
      <c r="O23" s="105"/>
    </row>
    <row r="24" spans="1:15" ht="12.75">
      <c r="A24" s="9"/>
      <c r="B24" s="93"/>
      <c r="C24" s="93"/>
      <c r="D24" s="79"/>
      <c r="E24" s="79"/>
      <c r="F24" s="43"/>
      <c r="G24" s="43"/>
      <c r="H24" s="77"/>
      <c r="I24" s="137"/>
      <c r="J24" s="77"/>
      <c r="K24" s="77"/>
      <c r="L24" s="43"/>
      <c r="M24" s="43"/>
      <c r="N24" s="79"/>
      <c r="O24" s="105"/>
    </row>
    <row r="25" spans="1:15" ht="12.75">
      <c r="A25" s="79"/>
      <c r="B25" s="149"/>
      <c r="C25" s="150"/>
      <c r="D25" s="79"/>
      <c r="E25" s="79"/>
      <c r="F25" s="82"/>
      <c r="G25" s="82"/>
      <c r="H25" s="77"/>
      <c r="I25" s="137"/>
      <c r="J25" s="77"/>
      <c r="K25" s="77"/>
      <c r="L25" s="43"/>
      <c r="M25" s="43"/>
      <c r="N25" s="105"/>
      <c r="O25" s="105"/>
    </row>
    <row r="26" spans="1:15" ht="12.75">
      <c r="A26" s="9" t="s">
        <v>498</v>
      </c>
      <c r="B26" s="9" t="s">
        <v>156</v>
      </c>
      <c r="C26" s="9" t="s">
        <v>157</v>
      </c>
      <c r="D26" s="14"/>
      <c r="E26" s="14"/>
      <c r="F26" s="14" t="s">
        <v>58</v>
      </c>
      <c r="G26" s="14" t="s">
        <v>49</v>
      </c>
      <c r="H26" s="36">
        <v>13030</v>
      </c>
      <c r="I26" s="36">
        <f>H26*80%</f>
        <v>10424</v>
      </c>
      <c r="J26" s="36">
        <f>H26*20%</f>
        <v>2606</v>
      </c>
      <c r="K26" s="77"/>
      <c r="L26" s="43" t="s">
        <v>329</v>
      </c>
      <c r="M26" s="147">
        <v>1</v>
      </c>
      <c r="N26" s="105"/>
      <c r="O26" s="105"/>
    </row>
    <row r="27" spans="1:15" ht="12.75">
      <c r="A27" s="9"/>
      <c r="B27" s="93"/>
      <c r="C27" s="93"/>
      <c r="D27" s="79"/>
      <c r="E27" s="79"/>
      <c r="F27" s="43"/>
      <c r="G27" s="43"/>
      <c r="H27" s="77"/>
      <c r="I27" s="137"/>
      <c r="J27" s="77"/>
      <c r="K27" s="77"/>
      <c r="L27" s="43"/>
      <c r="M27" s="43"/>
      <c r="N27" s="105"/>
      <c r="O27" s="105"/>
    </row>
    <row r="28" spans="1:15" ht="12.75">
      <c r="A28" s="79"/>
      <c r="B28" s="105"/>
      <c r="C28" s="105"/>
      <c r="D28" s="79"/>
      <c r="E28" s="79"/>
      <c r="F28" s="82"/>
      <c r="G28" s="82"/>
      <c r="H28" s="77"/>
      <c r="I28" s="137"/>
      <c r="J28" s="77"/>
      <c r="K28" s="77"/>
      <c r="L28" s="43"/>
      <c r="M28" s="43"/>
      <c r="N28" s="105"/>
      <c r="O28" s="105"/>
    </row>
    <row r="29" spans="1:15" ht="12.75">
      <c r="A29" s="9" t="s">
        <v>499</v>
      </c>
      <c r="B29" s="9" t="s">
        <v>421</v>
      </c>
      <c r="C29" s="9" t="s">
        <v>174</v>
      </c>
      <c r="D29" s="14"/>
      <c r="E29" s="14"/>
      <c r="F29" s="14" t="s">
        <v>58</v>
      </c>
      <c r="G29" s="14" t="s">
        <v>49</v>
      </c>
      <c r="H29" s="36">
        <v>13030</v>
      </c>
      <c r="I29" s="36">
        <f>H29*80%</f>
        <v>10424</v>
      </c>
      <c r="J29" s="36">
        <f>H29*20%</f>
        <v>2606</v>
      </c>
      <c r="K29" s="77"/>
      <c r="L29" s="43" t="s">
        <v>329</v>
      </c>
      <c r="M29" s="147">
        <v>1</v>
      </c>
      <c r="N29" s="105"/>
      <c r="O29" s="105"/>
    </row>
    <row r="30" spans="1:15" ht="12.75">
      <c r="A30" s="9"/>
      <c r="B30" s="93"/>
      <c r="C30" s="93"/>
      <c r="D30" s="79"/>
      <c r="E30" s="79"/>
      <c r="F30" s="43"/>
      <c r="G30" s="43"/>
      <c r="H30" s="77"/>
      <c r="I30" s="137"/>
      <c r="J30" s="77"/>
      <c r="K30" s="77"/>
      <c r="L30" s="43"/>
      <c r="M30" s="43"/>
      <c r="N30" s="79"/>
      <c r="O30" s="105"/>
    </row>
    <row r="31" spans="1:15" ht="12.75">
      <c r="A31" s="79"/>
      <c r="B31" s="79"/>
      <c r="C31" s="79"/>
      <c r="D31" s="79"/>
      <c r="E31" s="79"/>
      <c r="F31" s="79"/>
      <c r="G31" s="82"/>
      <c r="H31" s="77"/>
      <c r="I31" s="77"/>
      <c r="J31" s="77"/>
      <c r="K31" s="77"/>
      <c r="L31" s="43"/>
      <c r="M31" s="43"/>
      <c r="N31" s="79"/>
      <c r="O31" s="105"/>
    </row>
    <row r="32" spans="1:15" ht="12.75">
      <c r="A32" s="9" t="s">
        <v>500</v>
      </c>
      <c r="B32" s="79" t="s">
        <v>366</v>
      </c>
      <c r="C32" s="93" t="s">
        <v>367</v>
      </c>
      <c r="D32" s="43"/>
      <c r="E32" s="43"/>
      <c r="F32" s="14" t="s">
        <v>58</v>
      </c>
      <c r="G32" s="14" t="s">
        <v>49</v>
      </c>
      <c r="H32" s="36">
        <v>13030</v>
      </c>
      <c r="I32" s="36">
        <f>H32*80%</f>
        <v>10424</v>
      </c>
      <c r="J32" s="36">
        <f>H32*20%</f>
        <v>2606</v>
      </c>
      <c r="K32" s="77"/>
      <c r="L32" s="43" t="s">
        <v>329</v>
      </c>
      <c r="M32" s="43">
        <v>1</v>
      </c>
      <c r="N32" s="79"/>
      <c r="O32" s="105"/>
    </row>
    <row r="33" spans="1:15" ht="12.75">
      <c r="A33" s="9"/>
      <c r="B33" s="93"/>
      <c r="C33" s="93"/>
      <c r="D33" s="79"/>
      <c r="E33" s="79"/>
      <c r="F33" s="43"/>
      <c r="G33" s="43"/>
      <c r="H33" s="77"/>
      <c r="I33" s="137"/>
      <c r="J33" s="77"/>
      <c r="K33" s="151"/>
      <c r="L33" s="43"/>
      <c r="M33" s="43"/>
      <c r="N33" s="105"/>
      <c r="O33" s="79"/>
    </row>
    <row r="34" spans="1:15" ht="12.75">
      <c r="A34" s="79"/>
      <c r="B34" s="79"/>
      <c r="C34" s="79"/>
      <c r="D34" s="79"/>
      <c r="E34" s="79"/>
      <c r="F34" s="82"/>
      <c r="G34" s="82"/>
      <c r="H34" s="77"/>
      <c r="I34" s="137"/>
      <c r="J34" s="77"/>
      <c r="K34" s="77"/>
      <c r="L34" s="43"/>
      <c r="M34" s="43"/>
      <c r="N34" s="105"/>
      <c r="O34" s="79"/>
    </row>
    <row r="35" spans="1:15" ht="12.75">
      <c r="A35" s="9" t="s">
        <v>501</v>
      </c>
      <c r="B35" s="9" t="s">
        <v>341</v>
      </c>
      <c r="C35" s="9" t="s">
        <v>342</v>
      </c>
      <c r="D35" s="14"/>
      <c r="E35" s="14"/>
      <c r="F35" s="14" t="s">
        <v>58</v>
      </c>
      <c r="G35" s="14" t="s">
        <v>49</v>
      </c>
      <c r="H35" s="36">
        <v>13030</v>
      </c>
      <c r="I35" s="36">
        <f>H35*80%</f>
        <v>10424</v>
      </c>
      <c r="J35" s="36">
        <f>H35*20%</f>
        <v>2606</v>
      </c>
      <c r="K35" s="77"/>
      <c r="L35" s="43" t="s">
        <v>329</v>
      </c>
      <c r="M35" s="147">
        <v>1</v>
      </c>
      <c r="N35" s="79"/>
      <c r="O35" s="105"/>
    </row>
    <row r="36" spans="1:15" ht="12.75">
      <c r="A36" s="79"/>
      <c r="B36" s="79"/>
      <c r="C36" s="79"/>
      <c r="D36" s="79"/>
      <c r="E36" s="79"/>
      <c r="F36" s="79"/>
      <c r="G36" s="82"/>
      <c r="H36" s="77"/>
      <c r="I36" s="77"/>
      <c r="J36" s="77"/>
      <c r="K36" s="77"/>
      <c r="L36" s="43"/>
      <c r="M36" s="43"/>
      <c r="N36" s="79"/>
      <c r="O36" s="105"/>
    </row>
    <row r="37" spans="1:15" ht="12.75">
      <c r="A37" s="81"/>
      <c r="B37" s="81"/>
      <c r="C37" s="81"/>
      <c r="D37" s="81"/>
      <c r="E37" s="81"/>
      <c r="F37" s="83"/>
      <c r="G37" s="83"/>
      <c r="H37" s="130"/>
      <c r="I37" s="130"/>
      <c r="J37" s="130"/>
      <c r="K37" s="130"/>
      <c r="L37" s="84"/>
      <c r="M37" s="84"/>
      <c r="N37" s="112"/>
      <c r="O37" s="112"/>
    </row>
    <row r="38" spans="1:11" ht="12.75">
      <c r="A38" s="1"/>
      <c r="B38" s="1"/>
      <c r="C38" s="2"/>
      <c r="D38" s="2"/>
      <c r="E38" s="2"/>
      <c r="F38" s="15"/>
      <c r="G38" s="2" t="s">
        <v>19</v>
      </c>
      <c r="H38" s="48">
        <f>SUM(H14:H37)</f>
        <v>130300</v>
      </c>
      <c r="I38" s="48">
        <f>SUM(I14:I37)</f>
        <v>104240</v>
      </c>
      <c r="J38" s="48">
        <f>SUM(J14:J37)</f>
        <v>26060</v>
      </c>
      <c r="K38" s="48"/>
    </row>
    <row r="39" spans="1:11" ht="12.75">
      <c r="A39" s="1"/>
      <c r="B39" s="1"/>
      <c r="C39" s="2"/>
      <c r="D39" s="2"/>
      <c r="E39" s="2"/>
      <c r="F39" s="16"/>
      <c r="G39" s="2" t="s">
        <v>20</v>
      </c>
      <c r="H39" s="48"/>
      <c r="I39" s="48"/>
      <c r="J39" s="48"/>
      <c r="K39" s="48"/>
    </row>
    <row r="40" spans="1:11" ht="12.75">
      <c r="A40" s="1"/>
      <c r="B40" s="1"/>
      <c r="C40" s="2"/>
      <c r="D40" s="2"/>
      <c r="E40" s="2"/>
      <c r="F40" s="17"/>
      <c r="G40" s="2" t="s">
        <v>21</v>
      </c>
      <c r="H40" s="48"/>
      <c r="I40" s="48"/>
      <c r="J40" s="48"/>
      <c r="K40" s="48"/>
    </row>
    <row r="41" spans="1:11" ht="12.75">
      <c r="A41" s="1"/>
      <c r="B41" s="1"/>
      <c r="C41" s="2"/>
      <c r="D41" s="2"/>
      <c r="E41" s="2"/>
      <c r="F41" s="17"/>
      <c r="G41" s="2"/>
      <c r="H41" s="16"/>
      <c r="I41" s="16"/>
      <c r="J41" s="16"/>
      <c r="K41" s="30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8" ht="12.75">
      <c r="A43" s="1"/>
      <c r="C43" s="1"/>
      <c r="D43" s="1"/>
      <c r="E43" s="1"/>
      <c r="F43" s="4"/>
      <c r="G43" s="1"/>
      <c r="H43" s="1"/>
    </row>
    <row r="44" spans="1:11" ht="12.75">
      <c r="A44" s="1"/>
      <c r="B44" s="11" t="s">
        <v>55</v>
      </c>
      <c r="C44" s="1"/>
      <c r="D44" s="1"/>
      <c r="E44" s="1"/>
      <c r="F44" s="1"/>
      <c r="G44" s="1"/>
      <c r="H44" s="1"/>
      <c r="I44" s="189" t="s">
        <v>56</v>
      </c>
      <c r="J44" s="189"/>
      <c r="K44" s="189"/>
    </row>
    <row r="45" spans="1:11" ht="12.75">
      <c r="A45" s="1"/>
      <c r="B45" s="11" t="s">
        <v>22</v>
      </c>
      <c r="C45" s="1"/>
      <c r="D45" s="1"/>
      <c r="E45" s="1"/>
      <c r="F45" s="1"/>
      <c r="G45" s="1"/>
      <c r="H45" s="1"/>
      <c r="I45" s="189" t="s">
        <v>23</v>
      </c>
      <c r="J45" s="189"/>
      <c r="K45" s="189"/>
    </row>
    <row r="46" spans="1:15" ht="12.75">
      <c r="A46" s="1"/>
      <c r="B46" s="11"/>
      <c r="C46" s="1"/>
      <c r="D46" s="1"/>
      <c r="E46" s="1"/>
      <c r="F46" s="1"/>
      <c r="G46" s="1"/>
      <c r="H46" s="1"/>
      <c r="I46" s="11"/>
      <c r="J46" s="11"/>
      <c r="K46" s="11"/>
      <c r="O46" s="4" t="s">
        <v>59</v>
      </c>
    </row>
    <row r="47" spans="1:15" ht="12.75">
      <c r="A47" s="189" t="s">
        <v>43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 ht="12.75">
      <c r="A48" s="189" t="s">
        <v>41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:15" ht="12.75">
      <c r="A49" s="189" t="s">
        <v>211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5" ht="12.75">
      <c r="A50" s="189" t="s">
        <v>95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89" t="s">
        <v>42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1:11" ht="12.75">
      <c r="A52" s="4" t="s">
        <v>0</v>
      </c>
      <c r="B52" s="1" t="s">
        <v>24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4" t="s">
        <v>1</v>
      </c>
      <c r="B53" s="1" t="s">
        <v>25</v>
      </c>
      <c r="C53" s="1"/>
      <c r="D53" s="1"/>
      <c r="E53" s="1"/>
      <c r="F53" s="1"/>
      <c r="G53" s="1"/>
      <c r="H53" s="1"/>
      <c r="I53" s="1"/>
      <c r="J53" s="4" t="s">
        <v>18</v>
      </c>
      <c r="K53" s="1"/>
    </row>
    <row r="54" spans="1:13" ht="12.75">
      <c r="A54" s="4" t="s">
        <v>2</v>
      </c>
      <c r="B54" s="1" t="s">
        <v>26</v>
      </c>
      <c r="C54" s="2" t="s">
        <v>3</v>
      </c>
      <c r="D54" s="1" t="s">
        <v>27</v>
      </c>
      <c r="E54" s="2"/>
      <c r="F54" s="1"/>
      <c r="G54" s="4"/>
      <c r="H54" s="4" t="s">
        <v>4</v>
      </c>
      <c r="I54" s="1" t="s">
        <v>116</v>
      </c>
      <c r="J54" s="3"/>
      <c r="K54" s="4" t="s">
        <v>5</v>
      </c>
      <c r="M54" s="1" t="s">
        <v>331</v>
      </c>
    </row>
    <row r="55" spans="1:15" ht="12.75">
      <c r="A55" s="5"/>
      <c r="B55" s="5" t="s">
        <v>7</v>
      </c>
      <c r="C55" s="5"/>
      <c r="D55" s="190" t="s">
        <v>29</v>
      </c>
      <c r="E55" s="191"/>
      <c r="F55" s="5" t="s">
        <v>30</v>
      </c>
      <c r="G55" s="5" t="s">
        <v>31</v>
      </c>
      <c r="H55" s="190" t="s">
        <v>44</v>
      </c>
      <c r="I55" s="192"/>
      <c r="J55" s="192"/>
      <c r="K55" s="191"/>
      <c r="L55" s="190" t="s">
        <v>39</v>
      </c>
      <c r="M55" s="191"/>
      <c r="N55" s="192" t="s">
        <v>16</v>
      </c>
      <c r="O55" s="191"/>
    </row>
    <row r="56" spans="1:15" ht="12.75">
      <c r="A56" s="6" t="s">
        <v>6</v>
      </c>
      <c r="B56" s="6" t="s">
        <v>8</v>
      </c>
      <c r="C56" s="6" t="s">
        <v>10</v>
      </c>
      <c r="D56" s="182">
        <v>37986</v>
      </c>
      <c r="E56" s="183"/>
      <c r="F56" s="6" t="s">
        <v>32</v>
      </c>
      <c r="G56" s="6" t="s">
        <v>33</v>
      </c>
      <c r="H56" s="184" t="s">
        <v>11</v>
      </c>
      <c r="I56" s="185"/>
      <c r="J56" s="185"/>
      <c r="K56" s="186"/>
      <c r="L56" s="184" t="s">
        <v>40</v>
      </c>
      <c r="M56" s="186"/>
      <c r="N56" s="187">
        <v>38352</v>
      </c>
      <c r="O56" s="188"/>
    </row>
    <row r="57" spans="1:15" ht="12.75">
      <c r="A57" s="7"/>
      <c r="B57" s="7" t="s">
        <v>9</v>
      </c>
      <c r="C57" s="7"/>
      <c r="D57" s="8" t="s">
        <v>17</v>
      </c>
      <c r="E57" s="8" t="s">
        <v>34</v>
      </c>
      <c r="F57" s="7" t="s">
        <v>35</v>
      </c>
      <c r="G57" s="7" t="s">
        <v>36</v>
      </c>
      <c r="H57" s="7" t="s">
        <v>12</v>
      </c>
      <c r="I57" s="7" t="s">
        <v>13</v>
      </c>
      <c r="J57" s="7" t="s">
        <v>37</v>
      </c>
      <c r="K57" s="7" t="s">
        <v>14</v>
      </c>
      <c r="L57" s="8" t="s">
        <v>15</v>
      </c>
      <c r="M57" s="8" t="s">
        <v>38</v>
      </c>
      <c r="N57" s="8" t="s">
        <v>17</v>
      </c>
      <c r="O57" s="8" t="s">
        <v>28</v>
      </c>
    </row>
    <row r="58" spans="1:15" ht="12.75">
      <c r="A58" s="79"/>
      <c r="B58" s="152"/>
      <c r="C58" s="153"/>
      <c r="D58" s="43"/>
      <c r="E58" s="43"/>
      <c r="F58" s="43"/>
      <c r="G58" s="43"/>
      <c r="H58" s="77"/>
      <c r="I58" s="77"/>
      <c r="J58" s="77"/>
      <c r="K58" s="77"/>
      <c r="L58" s="43"/>
      <c r="M58" s="43"/>
      <c r="N58" s="79"/>
      <c r="O58" s="79"/>
    </row>
    <row r="59" spans="1:15" ht="12.75">
      <c r="A59" s="9" t="s">
        <v>502</v>
      </c>
      <c r="B59" s="79" t="s">
        <v>343</v>
      </c>
      <c r="C59" s="93" t="s">
        <v>344</v>
      </c>
      <c r="D59" s="43"/>
      <c r="E59" s="43"/>
      <c r="F59" s="14" t="s">
        <v>58</v>
      </c>
      <c r="G59" s="14" t="s">
        <v>49</v>
      </c>
      <c r="H59" s="36">
        <v>13030</v>
      </c>
      <c r="I59" s="36">
        <f>H59*80%</f>
        <v>10424</v>
      </c>
      <c r="J59" s="36">
        <f>H59*20%</f>
        <v>2606</v>
      </c>
      <c r="K59" s="77"/>
      <c r="L59" s="43" t="s">
        <v>329</v>
      </c>
      <c r="M59" s="147">
        <v>1</v>
      </c>
      <c r="N59" s="105"/>
      <c r="O59" s="79"/>
    </row>
    <row r="60" spans="1:15" ht="12.75">
      <c r="A60" s="79"/>
      <c r="B60" s="93"/>
      <c r="C60" s="93"/>
      <c r="D60" s="79"/>
      <c r="E60" s="79"/>
      <c r="F60" s="43"/>
      <c r="G60" s="43"/>
      <c r="H60" s="77"/>
      <c r="I60" s="137"/>
      <c r="J60" s="77"/>
      <c r="K60" s="77"/>
      <c r="L60" s="43"/>
      <c r="M60" s="43"/>
      <c r="N60" s="105"/>
      <c r="O60" s="79"/>
    </row>
    <row r="61" spans="1:15" ht="12.75">
      <c r="A61" s="79"/>
      <c r="B61" s="93"/>
      <c r="C61" s="93"/>
      <c r="D61" s="79"/>
      <c r="E61" s="79"/>
      <c r="F61" s="43"/>
      <c r="G61" s="43"/>
      <c r="H61" s="77"/>
      <c r="I61" s="137"/>
      <c r="J61" s="77"/>
      <c r="K61" s="77"/>
      <c r="L61" s="43"/>
      <c r="M61" s="43"/>
      <c r="N61" s="79"/>
      <c r="O61" s="79"/>
    </row>
    <row r="62" spans="1:15" ht="12.75">
      <c r="A62" s="9" t="s">
        <v>503</v>
      </c>
      <c r="B62" s="9" t="s">
        <v>345</v>
      </c>
      <c r="C62" s="9" t="s">
        <v>346</v>
      </c>
      <c r="D62" s="14"/>
      <c r="E62" s="14"/>
      <c r="F62" s="14" t="s">
        <v>58</v>
      </c>
      <c r="G62" s="14" t="s">
        <v>49</v>
      </c>
      <c r="H62" s="36">
        <v>13030</v>
      </c>
      <c r="I62" s="36">
        <f>H62*80%</f>
        <v>10424</v>
      </c>
      <c r="J62" s="36">
        <f>H62*20%</f>
        <v>2606</v>
      </c>
      <c r="K62" s="77"/>
      <c r="L62" s="43" t="s">
        <v>329</v>
      </c>
      <c r="M62" s="147">
        <v>1</v>
      </c>
      <c r="N62" s="79"/>
      <c r="O62" s="79"/>
    </row>
    <row r="63" spans="1:15" ht="12.75">
      <c r="A63" s="79"/>
      <c r="B63" s="93"/>
      <c r="C63" s="148"/>
      <c r="D63" s="79"/>
      <c r="E63" s="79"/>
      <c r="F63" s="43"/>
      <c r="G63" s="43"/>
      <c r="H63" s="77"/>
      <c r="I63" s="137"/>
      <c r="J63" s="77"/>
      <c r="K63" s="77"/>
      <c r="L63" s="43"/>
      <c r="M63" s="43"/>
      <c r="N63" s="79"/>
      <c r="O63" s="79"/>
    </row>
    <row r="64" spans="1:15" ht="12.75">
      <c r="A64" s="79"/>
      <c r="B64" s="93"/>
      <c r="C64" s="93"/>
      <c r="D64" s="79"/>
      <c r="E64" s="79"/>
      <c r="F64" s="43"/>
      <c r="G64" s="43"/>
      <c r="H64" s="77"/>
      <c r="I64" s="137"/>
      <c r="J64" s="77"/>
      <c r="K64" s="77"/>
      <c r="L64" s="43"/>
      <c r="M64" s="43"/>
      <c r="N64" s="79"/>
      <c r="O64" s="79"/>
    </row>
    <row r="65" spans="1:15" ht="12.75">
      <c r="A65" s="9" t="s">
        <v>504</v>
      </c>
      <c r="B65" s="9" t="s">
        <v>347</v>
      </c>
      <c r="C65" s="9" t="s">
        <v>348</v>
      </c>
      <c r="D65" s="14"/>
      <c r="E65" s="14"/>
      <c r="F65" s="14" t="s">
        <v>58</v>
      </c>
      <c r="G65" s="14" t="s">
        <v>49</v>
      </c>
      <c r="H65" s="36"/>
      <c r="I65" s="36">
        <f>H65*80%</f>
        <v>0</v>
      </c>
      <c r="J65" s="36">
        <f>H65*20%</f>
        <v>0</v>
      </c>
      <c r="K65" s="77"/>
      <c r="L65" s="43" t="s">
        <v>349</v>
      </c>
      <c r="M65" s="43"/>
      <c r="N65" s="79"/>
      <c r="O65" s="79"/>
    </row>
    <row r="66" spans="1:15" ht="12.75">
      <c r="A66" s="79"/>
      <c r="B66" s="105"/>
      <c r="C66" s="105"/>
      <c r="D66" s="43"/>
      <c r="E66" s="43"/>
      <c r="F66" s="43"/>
      <c r="G66" s="43"/>
      <c r="H66" s="77"/>
      <c r="I66" s="77"/>
      <c r="J66" s="77"/>
      <c r="K66" s="77"/>
      <c r="L66" s="43"/>
      <c r="M66" s="43"/>
      <c r="N66" s="79"/>
      <c r="O66" s="79"/>
    </row>
    <row r="67" spans="1:15" ht="12.75">
      <c r="A67" s="79"/>
      <c r="B67" s="79"/>
      <c r="C67" s="105"/>
      <c r="D67" s="43"/>
      <c r="E67" s="43"/>
      <c r="F67" s="43"/>
      <c r="G67" s="43"/>
      <c r="H67" s="77"/>
      <c r="I67" s="77"/>
      <c r="J67" s="77"/>
      <c r="K67" s="77"/>
      <c r="L67" s="43"/>
      <c r="M67" s="43"/>
      <c r="N67" s="79"/>
      <c r="O67" s="79"/>
    </row>
    <row r="68" spans="1:15" ht="12.75">
      <c r="A68" s="9" t="s">
        <v>505</v>
      </c>
      <c r="B68" s="79" t="s">
        <v>350</v>
      </c>
      <c r="C68" s="93" t="s">
        <v>351</v>
      </c>
      <c r="D68" s="43"/>
      <c r="E68" s="43"/>
      <c r="F68" s="14" t="s">
        <v>58</v>
      </c>
      <c r="G68" s="14" t="s">
        <v>49</v>
      </c>
      <c r="H68" s="36">
        <v>13030</v>
      </c>
      <c r="I68" s="36">
        <f>H68*80%</f>
        <v>10424</v>
      </c>
      <c r="J68" s="36">
        <f>H68*20%</f>
        <v>2606</v>
      </c>
      <c r="K68" s="77"/>
      <c r="L68" s="43" t="s">
        <v>329</v>
      </c>
      <c r="M68" s="43">
        <v>1</v>
      </c>
      <c r="N68" s="43"/>
      <c r="O68" s="43"/>
    </row>
    <row r="69" spans="1:15" ht="12.75">
      <c r="A69" s="79"/>
      <c r="B69" s="79"/>
      <c r="C69" s="79"/>
      <c r="D69" s="43"/>
      <c r="E69" s="43"/>
      <c r="F69" s="43"/>
      <c r="G69" s="43"/>
      <c r="H69" s="77"/>
      <c r="I69" s="137"/>
      <c r="J69" s="77"/>
      <c r="K69" s="77"/>
      <c r="L69" s="43"/>
      <c r="M69" s="43"/>
      <c r="N69" s="43"/>
      <c r="O69" s="43"/>
    </row>
    <row r="70" spans="1:15" ht="12.75">
      <c r="A70" s="79"/>
      <c r="B70" s="79"/>
      <c r="C70" s="79"/>
      <c r="D70" s="43"/>
      <c r="E70" s="43"/>
      <c r="F70" s="43"/>
      <c r="G70" s="43"/>
      <c r="H70" s="77"/>
      <c r="I70" s="137"/>
      <c r="J70" s="77"/>
      <c r="K70" s="77"/>
      <c r="L70" s="43"/>
      <c r="M70" s="43"/>
      <c r="N70" s="43"/>
      <c r="O70" s="43"/>
    </row>
    <row r="71" spans="1:15" ht="12.75">
      <c r="A71" s="9" t="s">
        <v>506</v>
      </c>
      <c r="B71" s="79" t="s">
        <v>352</v>
      </c>
      <c r="C71" s="93" t="s">
        <v>351</v>
      </c>
      <c r="D71" s="43"/>
      <c r="E71" s="43"/>
      <c r="F71" s="14" t="s">
        <v>58</v>
      </c>
      <c r="G71" s="14" t="s">
        <v>49</v>
      </c>
      <c r="H71" s="36">
        <v>17308</v>
      </c>
      <c r="I71" s="36">
        <f>H71*80%</f>
        <v>13846.400000000001</v>
      </c>
      <c r="J71" s="36">
        <f>H71*20%</f>
        <v>3461.6000000000004</v>
      </c>
      <c r="K71" s="77"/>
      <c r="L71" s="43" t="s">
        <v>329</v>
      </c>
      <c r="M71" s="43">
        <v>1</v>
      </c>
      <c r="N71" s="43"/>
      <c r="O71" s="43"/>
    </row>
    <row r="72" spans="1:15" ht="12.75">
      <c r="A72" s="79"/>
      <c r="B72" s="79"/>
      <c r="C72" s="79"/>
      <c r="D72" s="43"/>
      <c r="E72" s="43"/>
      <c r="F72" s="43"/>
      <c r="G72" s="43"/>
      <c r="H72" s="77"/>
      <c r="I72" s="137"/>
      <c r="J72" s="77"/>
      <c r="K72" s="77"/>
      <c r="L72" s="43"/>
      <c r="M72" s="43"/>
      <c r="N72" s="43"/>
      <c r="O72" s="43"/>
    </row>
    <row r="73" spans="1:15" ht="12.75">
      <c r="A73" s="79"/>
      <c r="B73" s="79"/>
      <c r="C73" s="79"/>
      <c r="D73" s="43"/>
      <c r="E73" s="43"/>
      <c r="F73" s="43"/>
      <c r="G73" s="43"/>
      <c r="H73" s="77"/>
      <c r="I73" s="137"/>
      <c r="J73" s="77"/>
      <c r="K73" s="77"/>
      <c r="L73" s="43"/>
      <c r="M73" s="43"/>
      <c r="N73" s="43"/>
      <c r="O73" s="43"/>
    </row>
    <row r="74" spans="1:15" ht="22.5">
      <c r="A74" s="9" t="s">
        <v>507</v>
      </c>
      <c r="B74" s="79" t="s">
        <v>353</v>
      </c>
      <c r="C74" s="93" t="s">
        <v>354</v>
      </c>
      <c r="D74" s="43"/>
      <c r="E74" s="43"/>
      <c r="F74" s="14" t="s">
        <v>58</v>
      </c>
      <c r="G74" s="14" t="s">
        <v>49</v>
      </c>
      <c r="H74" s="36">
        <v>13030</v>
      </c>
      <c r="I74" s="36">
        <f>H74*80%</f>
        <v>10424</v>
      </c>
      <c r="J74" s="36">
        <f>H74*20%</f>
        <v>2606</v>
      </c>
      <c r="K74" s="77"/>
      <c r="L74" s="43" t="s">
        <v>329</v>
      </c>
      <c r="M74" s="43">
        <v>1</v>
      </c>
      <c r="N74" s="43"/>
      <c r="O74" s="43"/>
    </row>
    <row r="75" spans="1:15" ht="12.75">
      <c r="A75" s="79"/>
      <c r="B75" s="93"/>
      <c r="C75" s="93"/>
      <c r="D75" s="43"/>
      <c r="E75" s="43"/>
      <c r="F75" s="43"/>
      <c r="G75" s="43"/>
      <c r="H75" s="77"/>
      <c r="I75" s="137"/>
      <c r="J75" s="77"/>
      <c r="K75" s="77"/>
      <c r="L75" s="43"/>
      <c r="M75" s="43"/>
      <c r="N75" s="43"/>
      <c r="O75" s="43"/>
    </row>
    <row r="76" spans="1:15" ht="12.75">
      <c r="A76" s="79"/>
      <c r="B76" s="105"/>
      <c r="C76" s="105"/>
      <c r="D76" s="43"/>
      <c r="E76" s="43"/>
      <c r="F76" s="43"/>
      <c r="G76" s="43"/>
      <c r="H76" s="77"/>
      <c r="I76" s="77"/>
      <c r="J76" s="77"/>
      <c r="K76" s="77"/>
      <c r="L76" s="43"/>
      <c r="M76" s="43"/>
      <c r="N76" s="43"/>
      <c r="O76" s="43"/>
    </row>
    <row r="77" spans="1:15" ht="12.75">
      <c r="A77" s="9" t="s">
        <v>508</v>
      </c>
      <c r="B77" s="79" t="s">
        <v>355</v>
      </c>
      <c r="C77" s="93" t="s">
        <v>356</v>
      </c>
      <c r="D77" s="43"/>
      <c r="E77" s="43"/>
      <c r="F77" s="14" t="s">
        <v>58</v>
      </c>
      <c r="G77" s="14" t="s">
        <v>49</v>
      </c>
      <c r="H77" s="36">
        <v>13030</v>
      </c>
      <c r="I77" s="36">
        <f>H77*80%</f>
        <v>10424</v>
      </c>
      <c r="J77" s="36">
        <f>H77*20%</f>
        <v>2606</v>
      </c>
      <c r="K77" s="77"/>
      <c r="L77" s="43" t="s">
        <v>329</v>
      </c>
      <c r="M77" s="43">
        <v>1</v>
      </c>
      <c r="N77" s="43"/>
      <c r="O77" s="43"/>
    </row>
    <row r="78" spans="1:15" ht="12.75">
      <c r="A78" s="79"/>
      <c r="B78" s="79"/>
      <c r="C78" s="79"/>
      <c r="D78" s="79"/>
      <c r="E78" s="79"/>
      <c r="F78" s="43"/>
      <c r="G78" s="43"/>
      <c r="H78" s="77"/>
      <c r="I78" s="77"/>
      <c r="J78" s="77"/>
      <c r="K78" s="77"/>
      <c r="L78" s="43"/>
      <c r="M78" s="43"/>
      <c r="N78" s="43"/>
      <c r="O78" s="43"/>
    </row>
    <row r="79" spans="1:15" ht="12.75">
      <c r="A79" s="79"/>
      <c r="B79" s="79"/>
      <c r="C79" s="79"/>
      <c r="D79" s="79"/>
      <c r="E79" s="79"/>
      <c r="F79" s="43"/>
      <c r="G79" s="43"/>
      <c r="H79" s="77"/>
      <c r="I79" s="77"/>
      <c r="J79" s="77"/>
      <c r="K79" s="77"/>
      <c r="L79" s="43"/>
      <c r="M79" s="43"/>
      <c r="N79" s="79"/>
      <c r="O79" s="79"/>
    </row>
    <row r="80" spans="1:15" ht="12.75">
      <c r="A80" s="9" t="s">
        <v>509</v>
      </c>
      <c r="B80" s="79" t="s">
        <v>357</v>
      </c>
      <c r="C80" s="93" t="s">
        <v>358</v>
      </c>
      <c r="D80" s="43"/>
      <c r="E80" s="43"/>
      <c r="F80" s="14" t="s">
        <v>58</v>
      </c>
      <c r="G80" s="14" t="s">
        <v>49</v>
      </c>
      <c r="H80" s="36">
        <v>13030</v>
      </c>
      <c r="I80" s="36">
        <f>H80*80%</f>
        <v>10424</v>
      </c>
      <c r="J80" s="36">
        <f>H80*20%</f>
        <v>2606</v>
      </c>
      <c r="K80" s="77"/>
      <c r="L80" s="43" t="s">
        <v>329</v>
      </c>
      <c r="M80" s="43">
        <v>1</v>
      </c>
      <c r="N80" s="79"/>
      <c r="O80" s="79"/>
    </row>
    <row r="81" spans="1:15" ht="12.75">
      <c r="A81" s="79"/>
      <c r="B81" s="105"/>
      <c r="C81" s="105"/>
      <c r="D81" s="43"/>
      <c r="E81" s="43"/>
      <c r="F81" s="43"/>
      <c r="G81" s="43"/>
      <c r="H81" s="77"/>
      <c r="I81" s="77"/>
      <c r="J81" s="77"/>
      <c r="K81" s="77"/>
      <c r="L81" s="43"/>
      <c r="M81" s="43"/>
      <c r="N81" s="79"/>
      <c r="O81" s="79"/>
    </row>
    <row r="82" spans="1:15" ht="12.75">
      <c r="A82" s="79"/>
      <c r="B82" s="105"/>
      <c r="C82" s="105"/>
      <c r="D82" s="43"/>
      <c r="E82" s="43"/>
      <c r="F82" s="43"/>
      <c r="G82" s="43"/>
      <c r="H82" s="77"/>
      <c r="I82" s="77"/>
      <c r="J82" s="77"/>
      <c r="K82" s="77"/>
      <c r="L82" s="43"/>
      <c r="M82" s="43"/>
      <c r="N82" s="79"/>
      <c r="O82" s="79"/>
    </row>
    <row r="83" spans="1:15" ht="12.75">
      <c r="A83" s="81"/>
      <c r="B83" s="154"/>
      <c r="C83" s="154"/>
      <c r="D83" s="81"/>
      <c r="E83" s="81"/>
      <c r="F83" s="84"/>
      <c r="G83" s="84"/>
      <c r="H83" s="130"/>
      <c r="I83" s="130"/>
      <c r="J83" s="130"/>
      <c r="K83" s="130"/>
      <c r="L83" s="84"/>
      <c r="M83" s="84"/>
      <c r="N83" s="112"/>
      <c r="O83" s="112"/>
    </row>
    <row r="84" spans="1:11" ht="12.75">
      <c r="A84" s="1"/>
      <c r="B84" s="119"/>
      <c r="C84" s="120"/>
      <c r="D84" s="2"/>
      <c r="E84" s="2"/>
      <c r="F84" s="17"/>
      <c r="G84" s="2" t="s">
        <v>19</v>
      </c>
      <c r="H84" s="47">
        <f>SUM(H58:H83)</f>
        <v>95488</v>
      </c>
      <c r="I84" s="47">
        <f>SUM(I58:I83)</f>
        <v>76390.4</v>
      </c>
      <c r="J84" s="47">
        <f>SUM(J58:J83)</f>
        <v>19097.6</v>
      </c>
      <c r="K84" s="47"/>
    </row>
    <row r="85" spans="1:11" ht="12.75">
      <c r="A85" s="1"/>
      <c r="B85" s="1"/>
      <c r="C85" s="2"/>
      <c r="D85" s="2"/>
      <c r="E85" s="2"/>
      <c r="F85" s="16"/>
      <c r="G85" s="2" t="s">
        <v>20</v>
      </c>
      <c r="H85" s="49"/>
      <c r="I85" s="49"/>
      <c r="J85" s="49"/>
      <c r="K85" s="48"/>
    </row>
    <row r="86" spans="1:11" ht="12.75">
      <c r="A86" s="1"/>
      <c r="B86" s="1"/>
      <c r="C86" s="2"/>
      <c r="D86" s="2"/>
      <c r="E86" s="2"/>
      <c r="F86" s="17"/>
      <c r="G86" s="2" t="s">
        <v>21</v>
      </c>
      <c r="H86" s="49"/>
      <c r="I86" s="49"/>
      <c r="J86" s="49"/>
      <c r="K86" s="48"/>
    </row>
    <row r="87" spans="1:11" ht="12.75">
      <c r="A87" s="1"/>
      <c r="B87" s="1"/>
      <c r="C87" s="2"/>
      <c r="D87" s="2"/>
      <c r="E87" s="2"/>
      <c r="F87" s="17"/>
      <c r="G87" s="2"/>
      <c r="H87" s="16"/>
      <c r="I87" s="16"/>
      <c r="J87" s="16"/>
      <c r="K87" s="30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1" t="s">
        <v>55</v>
      </c>
      <c r="C89" s="1"/>
      <c r="D89" s="1"/>
      <c r="E89" s="1"/>
      <c r="F89" s="1"/>
      <c r="G89" s="1"/>
      <c r="H89" s="1"/>
      <c r="I89" s="189" t="s">
        <v>56</v>
      </c>
      <c r="J89" s="189"/>
      <c r="K89" s="189"/>
    </row>
    <row r="90" spans="1:11" ht="12.75">
      <c r="A90" s="1"/>
      <c r="B90" s="11" t="s">
        <v>22</v>
      </c>
      <c r="C90" s="1"/>
      <c r="D90" s="1"/>
      <c r="E90" s="1"/>
      <c r="F90" s="1"/>
      <c r="G90" s="1"/>
      <c r="H90" s="1"/>
      <c r="I90" s="189" t="s">
        <v>23</v>
      </c>
      <c r="J90" s="189"/>
      <c r="K90" s="189"/>
    </row>
    <row r="91" spans="1:15" ht="12.75">
      <c r="A91" s="1"/>
      <c r="B91" s="11"/>
      <c r="C91" s="1"/>
      <c r="D91" s="1"/>
      <c r="E91" s="1"/>
      <c r="F91" s="1"/>
      <c r="G91" s="1"/>
      <c r="H91" s="1"/>
      <c r="I91" s="11"/>
      <c r="J91" s="11"/>
      <c r="K91" s="11"/>
      <c r="O91" s="4" t="s">
        <v>59</v>
      </c>
    </row>
    <row r="92" spans="1:15" ht="12.75">
      <c r="A92" s="189" t="s">
        <v>43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3" spans="1:15" ht="12.75">
      <c r="A93" s="189" t="s">
        <v>41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</row>
    <row r="94" spans="1:15" ht="12.75">
      <c r="A94" s="189" t="s">
        <v>211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 t="s">
        <v>95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 t="s">
        <v>42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1" ht="12.75">
      <c r="A97" s="4" t="s">
        <v>0</v>
      </c>
      <c r="B97" s="1" t="s">
        <v>24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4" t="s">
        <v>1</v>
      </c>
      <c r="B98" s="1" t="s">
        <v>25</v>
      </c>
      <c r="C98" s="1"/>
      <c r="D98" s="1"/>
      <c r="E98" s="1"/>
      <c r="F98" s="1"/>
      <c r="G98" s="1"/>
      <c r="H98" s="1"/>
      <c r="I98" s="1"/>
      <c r="J98" s="4" t="s">
        <v>18</v>
      </c>
      <c r="K98" s="1"/>
    </row>
    <row r="99" spans="1:13" ht="12.75">
      <c r="A99" s="4" t="s">
        <v>2</v>
      </c>
      <c r="B99" s="1" t="s">
        <v>26</v>
      </c>
      <c r="C99" s="2" t="s">
        <v>3</v>
      </c>
      <c r="D99" s="1" t="s">
        <v>27</v>
      </c>
      <c r="E99" s="2"/>
      <c r="F99" s="1"/>
      <c r="G99" s="4"/>
      <c r="H99" s="4" t="s">
        <v>4</v>
      </c>
      <c r="I99" s="1" t="s">
        <v>116</v>
      </c>
      <c r="J99" s="3"/>
      <c r="K99" s="4" t="s">
        <v>5</v>
      </c>
      <c r="M99" s="1" t="s">
        <v>331</v>
      </c>
    </row>
    <row r="100" spans="1:15" ht="12.75">
      <c r="A100" s="5"/>
      <c r="B100" s="5" t="s">
        <v>7</v>
      </c>
      <c r="C100" s="5"/>
      <c r="D100" s="190" t="s">
        <v>29</v>
      </c>
      <c r="E100" s="191"/>
      <c r="F100" s="5" t="s">
        <v>30</v>
      </c>
      <c r="G100" s="5" t="s">
        <v>31</v>
      </c>
      <c r="H100" s="190" t="s">
        <v>44</v>
      </c>
      <c r="I100" s="192"/>
      <c r="J100" s="192"/>
      <c r="K100" s="191"/>
      <c r="L100" s="190" t="s">
        <v>39</v>
      </c>
      <c r="M100" s="191"/>
      <c r="N100" s="192" t="s">
        <v>16</v>
      </c>
      <c r="O100" s="191"/>
    </row>
    <row r="101" spans="1:15" ht="12.75">
      <c r="A101" s="6" t="s">
        <v>6</v>
      </c>
      <c r="B101" s="6" t="s">
        <v>8</v>
      </c>
      <c r="C101" s="6" t="s">
        <v>10</v>
      </c>
      <c r="D101" s="182">
        <v>37986</v>
      </c>
      <c r="E101" s="183"/>
      <c r="F101" s="6" t="s">
        <v>32</v>
      </c>
      <c r="G101" s="6" t="s">
        <v>33</v>
      </c>
      <c r="H101" s="184" t="s">
        <v>11</v>
      </c>
      <c r="I101" s="185"/>
      <c r="J101" s="185"/>
      <c r="K101" s="186"/>
      <c r="L101" s="184" t="s">
        <v>40</v>
      </c>
      <c r="M101" s="186"/>
      <c r="N101" s="187">
        <v>38352</v>
      </c>
      <c r="O101" s="188"/>
    </row>
    <row r="102" spans="1:15" ht="12.75">
      <c r="A102" s="7"/>
      <c r="B102" s="7" t="s">
        <v>9</v>
      </c>
      <c r="C102" s="7"/>
      <c r="D102" s="8" t="s">
        <v>17</v>
      </c>
      <c r="E102" s="8" t="s">
        <v>34</v>
      </c>
      <c r="F102" s="7" t="s">
        <v>35</v>
      </c>
      <c r="G102" s="7" t="s">
        <v>36</v>
      </c>
      <c r="H102" s="7" t="s">
        <v>12</v>
      </c>
      <c r="I102" s="7" t="s">
        <v>13</v>
      </c>
      <c r="J102" s="7" t="s">
        <v>37</v>
      </c>
      <c r="K102" s="7" t="s">
        <v>14</v>
      </c>
      <c r="L102" s="8" t="s">
        <v>15</v>
      </c>
      <c r="M102" s="8" t="s">
        <v>38</v>
      </c>
      <c r="N102" s="8" t="s">
        <v>17</v>
      </c>
      <c r="O102" s="8" t="s">
        <v>28</v>
      </c>
    </row>
    <row r="103" spans="1:15" ht="12.75">
      <c r="A103" s="153"/>
      <c r="B103" s="152"/>
      <c r="C103" s="153"/>
      <c r="D103" s="155"/>
      <c r="E103" s="155"/>
      <c r="F103" s="155"/>
      <c r="G103" s="155"/>
      <c r="H103" s="156"/>
      <c r="I103" s="156"/>
      <c r="J103" s="156"/>
      <c r="K103" s="156"/>
      <c r="L103" s="155"/>
      <c r="M103" s="155"/>
      <c r="N103" s="153"/>
      <c r="O103" s="153"/>
    </row>
    <row r="104" spans="1:15" ht="12.75">
      <c r="A104" s="9" t="s">
        <v>510</v>
      </c>
      <c r="B104" s="79" t="s">
        <v>337</v>
      </c>
      <c r="C104" s="93" t="s">
        <v>359</v>
      </c>
      <c r="D104" s="43"/>
      <c r="E104" s="43"/>
      <c r="F104" s="14" t="s">
        <v>58</v>
      </c>
      <c r="G104" s="14" t="s">
        <v>49</v>
      </c>
      <c r="H104" s="36">
        <v>13030</v>
      </c>
      <c r="I104" s="36">
        <f>H104*80%</f>
        <v>10424</v>
      </c>
      <c r="J104" s="36">
        <f>H104*20%</f>
        <v>2606</v>
      </c>
      <c r="K104" s="77"/>
      <c r="L104" s="43" t="s">
        <v>329</v>
      </c>
      <c r="M104" s="43">
        <v>1</v>
      </c>
      <c r="N104" s="105"/>
      <c r="O104" s="105"/>
    </row>
    <row r="105" spans="1:15" ht="12.75">
      <c r="A105" s="79"/>
      <c r="B105" s="79"/>
      <c r="C105" s="79"/>
      <c r="D105" s="79"/>
      <c r="E105" s="79"/>
      <c r="F105" s="43"/>
      <c r="G105" s="43"/>
      <c r="H105" s="77"/>
      <c r="I105" s="137"/>
      <c r="J105" s="77"/>
      <c r="K105" s="77"/>
      <c r="L105" s="43"/>
      <c r="M105" s="43"/>
      <c r="N105" s="105"/>
      <c r="O105" s="105"/>
    </row>
    <row r="106" spans="1:15" ht="12.75">
      <c r="A106" s="79"/>
      <c r="B106" s="79"/>
      <c r="C106" s="79"/>
      <c r="D106" s="79"/>
      <c r="E106" s="79"/>
      <c r="F106" s="43"/>
      <c r="G106" s="43"/>
      <c r="H106" s="77"/>
      <c r="I106" s="137"/>
      <c r="J106" s="77"/>
      <c r="K106" s="77"/>
      <c r="L106" s="43"/>
      <c r="M106" s="43"/>
      <c r="N106" s="105"/>
      <c r="O106" s="105"/>
    </row>
    <row r="107" spans="1:15" ht="12.75">
      <c r="A107" s="9" t="s">
        <v>511</v>
      </c>
      <c r="B107" s="79" t="s">
        <v>360</v>
      </c>
      <c r="C107" s="93" t="s">
        <v>98</v>
      </c>
      <c r="D107" s="43"/>
      <c r="E107" s="43"/>
      <c r="F107" s="14" t="s">
        <v>58</v>
      </c>
      <c r="G107" s="14" t="s">
        <v>49</v>
      </c>
      <c r="H107" s="36">
        <v>13030</v>
      </c>
      <c r="I107" s="36">
        <f>H107*80%</f>
        <v>10424</v>
      </c>
      <c r="J107" s="36">
        <f>H107*20%</f>
        <v>2606</v>
      </c>
      <c r="K107" s="77"/>
      <c r="L107" s="43" t="s">
        <v>329</v>
      </c>
      <c r="M107" s="43">
        <v>1</v>
      </c>
      <c r="N107" s="105"/>
      <c r="O107" s="105"/>
    </row>
    <row r="108" spans="1:15" ht="12.75">
      <c r="A108" s="79"/>
      <c r="B108" s="79"/>
      <c r="C108" s="79"/>
      <c r="D108" s="79"/>
      <c r="E108" s="79"/>
      <c r="F108" s="43"/>
      <c r="G108" s="43"/>
      <c r="H108" s="77"/>
      <c r="I108" s="137"/>
      <c r="J108" s="77"/>
      <c r="K108" s="77"/>
      <c r="L108" s="43"/>
      <c r="M108" s="43"/>
      <c r="N108" s="105"/>
      <c r="O108" s="105"/>
    </row>
    <row r="109" spans="1:15" ht="12.75">
      <c r="A109" s="79"/>
      <c r="B109" s="93"/>
      <c r="C109" s="93"/>
      <c r="D109" s="79"/>
      <c r="E109" s="79"/>
      <c r="F109" s="43"/>
      <c r="G109" s="43"/>
      <c r="H109" s="77"/>
      <c r="I109" s="137"/>
      <c r="J109" s="77"/>
      <c r="K109" s="77"/>
      <c r="L109" s="43"/>
      <c r="M109" s="43"/>
      <c r="N109" s="79"/>
      <c r="O109" s="105"/>
    </row>
    <row r="110" spans="1:15" ht="12.75">
      <c r="A110" s="9" t="s">
        <v>512</v>
      </c>
      <c r="B110" s="79" t="s">
        <v>361</v>
      </c>
      <c r="C110" s="93" t="s">
        <v>362</v>
      </c>
      <c r="D110" s="43"/>
      <c r="E110" s="43"/>
      <c r="F110" s="14" t="s">
        <v>58</v>
      </c>
      <c r="G110" s="14" t="s">
        <v>49</v>
      </c>
      <c r="H110" s="36">
        <v>13030</v>
      </c>
      <c r="I110" s="36">
        <f>H110*80%</f>
        <v>10424</v>
      </c>
      <c r="J110" s="36">
        <f>H110*20%</f>
        <v>2606</v>
      </c>
      <c r="K110" s="77"/>
      <c r="L110" s="43" t="s">
        <v>329</v>
      </c>
      <c r="M110" s="43">
        <v>1</v>
      </c>
      <c r="N110" s="79"/>
      <c r="O110" s="105"/>
    </row>
    <row r="111" spans="1:15" ht="12.75">
      <c r="A111" s="79"/>
      <c r="B111" s="105"/>
      <c r="C111" s="105"/>
      <c r="D111" s="79"/>
      <c r="E111" s="79"/>
      <c r="F111" s="43"/>
      <c r="G111" s="43"/>
      <c r="H111" s="77"/>
      <c r="I111" s="137"/>
      <c r="J111" s="77"/>
      <c r="K111" s="77"/>
      <c r="L111" s="43"/>
      <c r="M111" s="43"/>
      <c r="N111" s="79"/>
      <c r="O111" s="105"/>
    </row>
    <row r="112" spans="1:15" ht="12.75">
      <c r="A112" s="79"/>
      <c r="B112" s="105"/>
      <c r="C112" s="105"/>
      <c r="D112" s="79"/>
      <c r="E112" s="79"/>
      <c r="F112" s="43"/>
      <c r="G112" s="43"/>
      <c r="H112" s="77"/>
      <c r="I112" s="137"/>
      <c r="J112" s="77"/>
      <c r="K112" s="77"/>
      <c r="L112" s="43"/>
      <c r="M112" s="43"/>
      <c r="N112" s="79"/>
      <c r="O112" s="105"/>
    </row>
    <row r="113" spans="1:15" ht="12.75">
      <c r="A113" s="9" t="s">
        <v>513</v>
      </c>
      <c r="B113" s="79" t="s">
        <v>363</v>
      </c>
      <c r="C113" s="93" t="s">
        <v>275</v>
      </c>
      <c r="D113" s="43"/>
      <c r="E113" s="43"/>
      <c r="F113" s="14" t="s">
        <v>58</v>
      </c>
      <c r="G113" s="14" t="s">
        <v>49</v>
      </c>
      <c r="H113" s="36">
        <v>13030</v>
      </c>
      <c r="I113" s="36">
        <f>H113*80%</f>
        <v>10424</v>
      </c>
      <c r="J113" s="36">
        <f>H113*20%</f>
        <v>2606</v>
      </c>
      <c r="K113" s="77"/>
      <c r="L113" s="43" t="s">
        <v>329</v>
      </c>
      <c r="M113" s="43">
        <v>1</v>
      </c>
      <c r="N113" s="79"/>
      <c r="O113" s="105"/>
    </row>
    <row r="114" spans="1:15" ht="12.75">
      <c r="A114" s="79"/>
      <c r="B114" s="93"/>
      <c r="C114" s="93"/>
      <c r="D114" s="79"/>
      <c r="E114" s="79"/>
      <c r="F114" s="43"/>
      <c r="G114" s="43"/>
      <c r="H114" s="77"/>
      <c r="I114" s="137"/>
      <c r="J114" s="77"/>
      <c r="K114" s="77"/>
      <c r="L114" s="43"/>
      <c r="M114" s="43"/>
      <c r="N114" s="79"/>
      <c r="O114" s="105"/>
    </row>
    <row r="115" spans="1:15" ht="12.75">
      <c r="A115" s="79"/>
      <c r="B115" s="93"/>
      <c r="C115" s="93"/>
      <c r="D115" s="79"/>
      <c r="E115" s="79"/>
      <c r="F115" s="43"/>
      <c r="G115" s="43"/>
      <c r="H115" s="77"/>
      <c r="I115" s="137"/>
      <c r="J115" s="77"/>
      <c r="K115" s="77"/>
      <c r="L115" s="43"/>
      <c r="M115" s="43"/>
      <c r="N115" s="79"/>
      <c r="O115" s="105"/>
    </row>
    <row r="116" spans="1:15" ht="12.75">
      <c r="A116" s="9" t="s">
        <v>514</v>
      </c>
      <c r="B116" s="79" t="s">
        <v>364</v>
      </c>
      <c r="C116" s="93" t="s">
        <v>275</v>
      </c>
      <c r="D116" s="43"/>
      <c r="E116" s="43"/>
      <c r="F116" s="14" t="s">
        <v>58</v>
      </c>
      <c r="G116" s="14" t="s">
        <v>49</v>
      </c>
      <c r="H116" s="36">
        <v>13030</v>
      </c>
      <c r="I116" s="36">
        <f>H116*80%</f>
        <v>10424</v>
      </c>
      <c r="J116" s="36">
        <f>H116*20%</f>
        <v>2606</v>
      </c>
      <c r="K116" s="77"/>
      <c r="L116" s="43" t="s">
        <v>329</v>
      </c>
      <c r="M116" s="43">
        <v>1</v>
      </c>
      <c r="N116" s="105"/>
      <c r="O116" s="105"/>
    </row>
    <row r="117" spans="1:15" ht="12.75">
      <c r="A117" s="79"/>
      <c r="B117" s="79"/>
      <c r="C117" s="79"/>
      <c r="D117" s="79"/>
      <c r="E117" s="79"/>
      <c r="F117" s="43"/>
      <c r="G117" s="43"/>
      <c r="H117" s="77"/>
      <c r="I117" s="77"/>
      <c r="J117" s="77"/>
      <c r="K117" s="77"/>
      <c r="L117" s="43"/>
      <c r="M117" s="43"/>
      <c r="N117" s="105"/>
      <c r="O117" s="105"/>
    </row>
    <row r="118" spans="1:15" ht="12.75">
      <c r="A118" s="79"/>
      <c r="B118" s="79"/>
      <c r="C118" s="79"/>
      <c r="D118" s="79"/>
      <c r="E118" s="79"/>
      <c r="F118" s="43"/>
      <c r="G118" s="43"/>
      <c r="H118" s="77"/>
      <c r="I118" s="77"/>
      <c r="J118" s="77"/>
      <c r="K118" s="77"/>
      <c r="L118" s="43"/>
      <c r="M118" s="43"/>
      <c r="N118" s="105"/>
      <c r="O118" s="105"/>
    </row>
    <row r="119" spans="1:15" ht="12.75">
      <c r="A119" s="9" t="s">
        <v>515</v>
      </c>
      <c r="B119" s="79" t="s">
        <v>363</v>
      </c>
      <c r="C119" s="93" t="s">
        <v>365</v>
      </c>
      <c r="D119" s="43"/>
      <c r="E119" s="43"/>
      <c r="F119" s="14" t="s">
        <v>58</v>
      </c>
      <c r="G119" s="14" t="s">
        <v>49</v>
      </c>
      <c r="H119" s="36">
        <v>13030</v>
      </c>
      <c r="I119" s="36">
        <f>H119*80%</f>
        <v>10424</v>
      </c>
      <c r="J119" s="36">
        <f>H119*20%</f>
        <v>2606</v>
      </c>
      <c r="K119" s="77"/>
      <c r="L119" s="43" t="s">
        <v>329</v>
      </c>
      <c r="M119" s="43">
        <v>1</v>
      </c>
      <c r="N119" s="105"/>
      <c r="O119" s="105"/>
    </row>
    <row r="120" spans="1:15" ht="12.75">
      <c r="A120" s="79"/>
      <c r="B120" s="79"/>
      <c r="C120" s="79"/>
      <c r="D120" s="79"/>
      <c r="E120" s="79"/>
      <c r="F120" s="43"/>
      <c r="G120" s="43"/>
      <c r="H120" s="77"/>
      <c r="I120" s="77"/>
      <c r="J120" s="77"/>
      <c r="K120" s="77"/>
      <c r="L120" s="43"/>
      <c r="M120" s="43"/>
      <c r="N120" s="105"/>
      <c r="O120" s="105"/>
    </row>
    <row r="121" spans="1:15" ht="12.75">
      <c r="A121" s="79"/>
      <c r="B121" s="79"/>
      <c r="C121" s="79"/>
      <c r="D121" s="79"/>
      <c r="E121" s="79"/>
      <c r="F121" s="43"/>
      <c r="G121" s="43"/>
      <c r="H121" s="77"/>
      <c r="I121" s="77"/>
      <c r="J121" s="77"/>
      <c r="K121" s="77"/>
      <c r="L121" s="43"/>
      <c r="M121" s="43"/>
      <c r="N121" s="105"/>
      <c r="O121" s="105"/>
    </row>
    <row r="122" spans="1:15" ht="12.75">
      <c r="A122" s="79"/>
      <c r="B122" s="79"/>
      <c r="C122" s="93"/>
      <c r="D122" s="43"/>
      <c r="E122" s="43"/>
      <c r="F122" s="14"/>
      <c r="G122" s="14"/>
      <c r="H122" s="36"/>
      <c r="I122" s="36"/>
      <c r="J122" s="36"/>
      <c r="K122" s="77"/>
      <c r="L122" s="43"/>
      <c r="M122" s="43"/>
      <c r="N122" s="105"/>
      <c r="O122" s="105"/>
    </row>
    <row r="123" spans="1:15" ht="12.75">
      <c r="A123" s="79"/>
      <c r="B123" s="79"/>
      <c r="C123" s="79"/>
      <c r="D123" s="79"/>
      <c r="E123" s="79"/>
      <c r="F123" s="43"/>
      <c r="G123" s="43"/>
      <c r="H123" s="77"/>
      <c r="I123" s="77"/>
      <c r="J123" s="77"/>
      <c r="K123" s="77"/>
      <c r="L123" s="43"/>
      <c r="M123" s="43"/>
      <c r="N123" s="105"/>
      <c r="O123" s="105"/>
    </row>
    <row r="124" spans="1:15" ht="12.75">
      <c r="A124" s="79"/>
      <c r="B124" s="79"/>
      <c r="C124" s="79"/>
      <c r="D124" s="79"/>
      <c r="E124" s="79"/>
      <c r="F124" s="43"/>
      <c r="G124" s="43"/>
      <c r="H124" s="77"/>
      <c r="I124" s="77"/>
      <c r="J124" s="77"/>
      <c r="K124" s="77"/>
      <c r="L124" s="43"/>
      <c r="M124" s="43"/>
      <c r="N124" s="105"/>
      <c r="O124" s="105"/>
    </row>
    <row r="125" spans="1:15" ht="12.75">
      <c r="A125" s="79"/>
      <c r="B125" s="79"/>
      <c r="C125" s="79"/>
      <c r="D125" s="79"/>
      <c r="E125" s="79"/>
      <c r="F125" s="43"/>
      <c r="G125" s="43"/>
      <c r="H125" s="77"/>
      <c r="I125" s="77"/>
      <c r="J125" s="77"/>
      <c r="K125" s="77"/>
      <c r="L125" s="43"/>
      <c r="M125" s="43"/>
      <c r="N125" s="105"/>
      <c r="O125" s="105"/>
    </row>
    <row r="126" spans="1:15" ht="12.75">
      <c r="A126" s="79"/>
      <c r="B126" s="79"/>
      <c r="C126" s="79"/>
      <c r="D126" s="79"/>
      <c r="E126" s="79"/>
      <c r="F126" s="43"/>
      <c r="G126" s="43"/>
      <c r="H126" s="77"/>
      <c r="I126" s="77"/>
      <c r="J126" s="77"/>
      <c r="K126" s="77"/>
      <c r="L126" s="43"/>
      <c r="M126" s="43"/>
      <c r="N126" s="105"/>
      <c r="O126" s="105"/>
    </row>
    <row r="127" spans="1:15" ht="12.75">
      <c r="A127" s="79"/>
      <c r="B127" s="79"/>
      <c r="C127" s="79"/>
      <c r="D127" s="79"/>
      <c r="E127" s="79"/>
      <c r="F127" s="43"/>
      <c r="G127" s="43"/>
      <c r="H127" s="77"/>
      <c r="I127" s="77"/>
      <c r="J127" s="77"/>
      <c r="K127" s="77"/>
      <c r="L127" s="43"/>
      <c r="M127" s="43"/>
      <c r="N127" s="105"/>
      <c r="O127" s="105"/>
    </row>
    <row r="128" spans="1:15" ht="12.75">
      <c r="A128" s="81"/>
      <c r="B128" s="154"/>
      <c r="C128" s="154"/>
      <c r="D128" s="81"/>
      <c r="E128" s="81"/>
      <c r="F128" s="84"/>
      <c r="G128" s="84"/>
      <c r="H128" s="130"/>
      <c r="I128" s="130"/>
      <c r="J128" s="130"/>
      <c r="K128" s="130"/>
      <c r="L128" s="84"/>
      <c r="M128" s="84"/>
      <c r="N128" s="112"/>
      <c r="O128" s="112"/>
    </row>
    <row r="129" spans="1:11" ht="12.75">
      <c r="A129" s="1"/>
      <c r="B129" s="1"/>
      <c r="C129" s="2"/>
      <c r="D129" s="2"/>
      <c r="E129" s="2"/>
      <c r="F129" s="17"/>
      <c r="G129" s="2" t="s">
        <v>19</v>
      </c>
      <c r="H129" s="39">
        <f>SUM(H103:H128)</f>
        <v>78180</v>
      </c>
      <c r="I129" s="39">
        <f>SUM(I103:I128)</f>
        <v>62544</v>
      </c>
      <c r="J129" s="39">
        <f>SUM(J103:J128)</f>
        <v>15636</v>
      </c>
      <c r="K129" s="157"/>
    </row>
    <row r="130" spans="1:11" ht="12.75">
      <c r="A130" s="1"/>
      <c r="B130" s="1"/>
      <c r="C130" s="2"/>
      <c r="D130" s="2"/>
      <c r="E130" s="2"/>
      <c r="F130" s="16"/>
      <c r="G130" s="2" t="s">
        <v>20</v>
      </c>
      <c r="H130" s="49">
        <f>H38+H84+H129</f>
        <v>303968</v>
      </c>
      <c r="I130" s="49">
        <f>I38+I84+I129</f>
        <v>243174.4</v>
      </c>
      <c r="J130" s="49">
        <f>J38+J84+J129</f>
        <v>60793.6</v>
      </c>
      <c r="K130" s="48"/>
    </row>
    <row r="131" spans="1:11" ht="12.75">
      <c r="A131" s="1"/>
      <c r="B131" s="1"/>
      <c r="C131" s="2"/>
      <c r="D131" s="2"/>
      <c r="E131" s="2"/>
      <c r="F131" s="17"/>
      <c r="G131" s="2" t="s">
        <v>21</v>
      </c>
      <c r="H131" s="48"/>
      <c r="I131" s="48"/>
      <c r="J131" s="48"/>
      <c r="K131" s="48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8" ht="12.75">
      <c r="A133" s="1"/>
      <c r="C133" s="1"/>
      <c r="D133" s="1"/>
      <c r="E133" s="1"/>
      <c r="F133" s="4"/>
      <c r="G133" s="1"/>
      <c r="H133" s="1"/>
    </row>
    <row r="134" spans="1:11" ht="12.75">
      <c r="A134" s="1"/>
      <c r="B134" s="11" t="s">
        <v>55</v>
      </c>
      <c r="C134" s="1"/>
      <c r="D134" s="1"/>
      <c r="E134" s="1"/>
      <c r="F134" s="1"/>
      <c r="G134" s="1"/>
      <c r="H134" s="1"/>
      <c r="I134" s="189" t="s">
        <v>56</v>
      </c>
      <c r="J134" s="189"/>
      <c r="K134" s="189"/>
    </row>
    <row r="135" spans="1:11" ht="12.75">
      <c r="A135" s="1"/>
      <c r="B135" s="11" t="s">
        <v>22</v>
      </c>
      <c r="C135" s="1"/>
      <c r="D135" s="1"/>
      <c r="E135" s="1"/>
      <c r="F135" s="1"/>
      <c r="G135" s="1"/>
      <c r="H135" s="1"/>
      <c r="I135" s="189" t="s">
        <v>23</v>
      </c>
      <c r="J135" s="189"/>
      <c r="K135" s="189"/>
    </row>
    <row r="136" spans="1:15" ht="12.75">
      <c r="A136" s="1"/>
      <c r="B136" s="11"/>
      <c r="C136" s="1"/>
      <c r="D136" s="1"/>
      <c r="E136" s="1"/>
      <c r="F136" s="1"/>
      <c r="G136" s="1"/>
      <c r="H136" s="1"/>
      <c r="I136" s="11"/>
      <c r="J136" s="11"/>
      <c r="K136" s="11"/>
      <c r="O136" s="4" t="s">
        <v>59</v>
      </c>
    </row>
    <row r="137" spans="1:15" ht="12.75">
      <c r="A137" s="189" t="s">
        <v>43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</row>
    <row r="138" spans="1:15" ht="12.75">
      <c r="A138" s="189" t="s">
        <v>41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</row>
    <row r="139" spans="1:15" ht="12.75">
      <c r="A139" s="189" t="s">
        <v>211</v>
      </c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</row>
    <row r="140" spans="1:15" ht="12.75">
      <c r="A140" s="189" t="s">
        <v>95</v>
      </c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</row>
    <row r="141" spans="1:15" ht="12.75">
      <c r="A141" s="189" t="s">
        <v>42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</row>
    <row r="142" spans="1:11" ht="12.75">
      <c r="A142" s="4" t="s">
        <v>0</v>
      </c>
      <c r="B142" s="1" t="s">
        <v>24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4" t="s">
        <v>1</v>
      </c>
      <c r="B143" s="1" t="s">
        <v>25</v>
      </c>
      <c r="C143" s="1"/>
      <c r="D143" s="1"/>
      <c r="E143" s="1"/>
      <c r="F143" s="1"/>
      <c r="G143" s="1"/>
      <c r="H143" s="1"/>
      <c r="I143" s="1"/>
      <c r="J143" s="4" t="s">
        <v>18</v>
      </c>
      <c r="K143" s="1"/>
    </row>
    <row r="144" spans="1:13" ht="12.75">
      <c r="A144" s="4" t="s">
        <v>2</v>
      </c>
      <c r="B144" s="1" t="s">
        <v>26</v>
      </c>
      <c r="C144" s="2" t="s">
        <v>3</v>
      </c>
      <c r="D144" s="1" t="s">
        <v>27</v>
      </c>
      <c r="E144" s="2"/>
      <c r="F144" s="1"/>
      <c r="G144" s="4"/>
      <c r="H144" s="4" t="s">
        <v>4</v>
      </c>
      <c r="I144" s="1" t="s">
        <v>116</v>
      </c>
      <c r="J144" s="3"/>
      <c r="K144" s="4" t="s">
        <v>5</v>
      </c>
      <c r="M144" s="1" t="s">
        <v>331</v>
      </c>
    </row>
    <row r="145" spans="1:15" ht="12.75">
      <c r="A145" s="5"/>
      <c r="B145" s="5" t="s">
        <v>7</v>
      </c>
      <c r="C145" s="5"/>
      <c r="D145" s="190" t="s">
        <v>29</v>
      </c>
      <c r="E145" s="191"/>
      <c r="F145" s="5" t="s">
        <v>30</v>
      </c>
      <c r="G145" s="5" t="s">
        <v>31</v>
      </c>
      <c r="H145" s="190" t="s">
        <v>44</v>
      </c>
      <c r="I145" s="192"/>
      <c r="J145" s="192"/>
      <c r="K145" s="191"/>
      <c r="L145" s="190" t="s">
        <v>39</v>
      </c>
      <c r="M145" s="191"/>
      <c r="N145" s="192" t="s">
        <v>16</v>
      </c>
      <c r="O145" s="191"/>
    </row>
    <row r="146" spans="1:15" ht="12.75">
      <c r="A146" s="6" t="s">
        <v>6</v>
      </c>
      <c r="B146" s="6" t="s">
        <v>8</v>
      </c>
      <c r="C146" s="6" t="s">
        <v>10</v>
      </c>
      <c r="D146" s="182">
        <v>37986</v>
      </c>
      <c r="E146" s="183"/>
      <c r="F146" s="6" t="s">
        <v>32</v>
      </c>
      <c r="G146" s="6" t="s">
        <v>33</v>
      </c>
      <c r="H146" s="184" t="s">
        <v>11</v>
      </c>
      <c r="I146" s="185"/>
      <c r="J146" s="185"/>
      <c r="K146" s="186"/>
      <c r="L146" s="184" t="s">
        <v>40</v>
      </c>
      <c r="M146" s="186"/>
      <c r="N146" s="187">
        <v>38352</v>
      </c>
      <c r="O146" s="188"/>
    </row>
    <row r="147" spans="1:15" ht="12.75">
      <c r="A147" s="7"/>
      <c r="B147" s="7" t="s">
        <v>9</v>
      </c>
      <c r="C147" s="7"/>
      <c r="D147" s="8" t="s">
        <v>17</v>
      </c>
      <c r="E147" s="8" t="s">
        <v>34</v>
      </c>
      <c r="F147" s="7" t="s">
        <v>35</v>
      </c>
      <c r="G147" s="7" t="s">
        <v>36</v>
      </c>
      <c r="H147" s="7" t="s">
        <v>12</v>
      </c>
      <c r="I147" s="7" t="s">
        <v>13</v>
      </c>
      <c r="J147" s="7" t="s">
        <v>37</v>
      </c>
      <c r="K147" s="7" t="s">
        <v>14</v>
      </c>
      <c r="L147" s="8" t="s">
        <v>15</v>
      </c>
      <c r="M147" s="8" t="s">
        <v>38</v>
      </c>
      <c r="N147" s="8" t="s">
        <v>17</v>
      </c>
      <c r="O147" s="8" t="s">
        <v>28</v>
      </c>
    </row>
    <row r="148" spans="1:15" ht="12.75">
      <c r="A148" s="9"/>
      <c r="B148" s="146" t="s">
        <v>141</v>
      </c>
      <c r="C148" s="101"/>
      <c r="D148" s="14"/>
      <c r="E148" s="14"/>
      <c r="F148" s="14"/>
      <c r="G148" s="14"/>
      <c r="H148" s="39"/>
      <c r="I148" s="39"/>
      <c r="J148" s="39"/>
      <c r="K148" s="46"/>
      <c r="L148" s="143"/>
      <c r="M148" s="158"/>
      <c r="N148" s="9"/>
      <c r="O148" s="9"/>
    </row>
    <row r="149" spans="1:15" ht="12.75">
      <c r="A149" s="9" t="s">
        <v>516</v>
      </c>
      <c r="B149" s="93" t="s">
        <v>168</v>
      </c>
      <c r="C149" s="93" t="s">
        <v>368</v>
      </c>
      <c r="D149" s="43"/>
      <c r="E149" s="43"/>
      <c r="F149" s="14" t="s">
        <v>58</v>
      </c>
      <c r="G149" s="14" t="s">
        <v>49</v>
      </c>
      <c r="H149" s="36">
        <v>32776</v>
      </c>
      <c r="I149" s="36">
        <f>H149*80%</f>
        <v>26220.800000000003</v>
      </c>
      <c r="J149" s="36">
        <f>H149*20%</f>
        <v>6555.200000000001</v>
      </c>
      <c r="K149" s="77"/>
      <c r="L149" s="43" t="s">
        <v>329</v>
      </c>
      <c r="M149" s="43">
        <v>2</v>
      </c>
      <c r="N149" s="79"/>
      <c r="O149" s="79"/>
    </row>
    <row r="150" spans="1:15" ht="12.75">
      <c r="A150" s="79"/>
      <c r="B150" s="79"/>
      <c r="C150" s="79"/>
      <c r="D150" s="79"/>
      <c r="E150" s="79"/>
      <c r="F150" s="43"/>
      <c r="G150" s="43"/>
      <c r="H150" s="77"/>
      <c r="I150" s="77"/>
      <c r="J150" s="77"/>
      <c r="K150" s="77"/>
      <c r="L150" s="43"/>
      <c r="M150" s="43"/>
      <c r="N150" s="79"/>
      <c r="O150" s="79"/>
    </row>
    <row r="151" spans="1:15" ht="12.75">
      <c r="A151" s="9"/>
      <c r="B151" s="93"/>
      <c r="C151" s="93"/>
      <c r="D151" s="79"/>
      <c r="E151" s="79"/>
      <c r="F151" s="43"/>
      <c r="G151" s="43"/>
      <c r="H151" s="77"/>
      <c r="I151" s="137"/>
      <c r="J151" s="77"/>
      <c r="K151" s="77"/>
      <c r="L151" s="43"/>
      <c r="M151" s="43"/>
      <c r="N151" s="79"/>
      <c r="O151" s="79"/>
    </row>
    <row r="152" spans="1:15" ht="12.75">
      <c r="A152" s="9" t="s">
        <v>517</v>
      </c>
      <c r="B152" s="93" t="s">
        <v>202</v>
      </c>
      <c r="C152" s="93" t="s">
        <v>369</v>
      </c>
      <c r="D152" s="43"/>
      <c r="E152" s="43"/>
      <c r="F152" s="14" t="s">
        <v>58</v>
      </c>
      <c r="G152" s="14" t="s">
        <v>49</v>
      </c>
      <c r="H152" s="36">
        <v>15462</v>
      </c>
      <c r="I152" s="36">
        <f>H152*80%</f>
        <v>12369.6</v>
      </c>
      <c r="J152" s="36">
        <f>H152*20%</f>
        <v>3092.4</v>
      </c>
      <c r="K152" s="77"/>
      <c r="L152" s="43" t="s">
        <v>329</v>
      </c>
      <c r="M152" s="43">
        <v>1</v>
      </c>
      <c r="N152" s="79"/>
      <c r="O152" s="79"/>
    </row>
    <row r="153" spans="1:15" ht="12.75">
      <c r="A153" s="9"/>
      <c r="B153" s="93"/>
      <c r="C153" s="93"/>
      <c r="D153" s="79"/>
      <c r="E153" s="79"/>
      <c r="F153" s="43"/>
      <c r="G153" s="43"/>
      <c r="H153" s="77"/>
      <c r="I153" s="137"/>
      <c r="J153" s="77"/>
      <c r="K153" s="77"/>
      <c r="L153" s="43"/>
      <c r="M153" s="43"/>
      <c r="N153" s="79"/>
      <c r="O153" s="79"/>
    </row>
    <row r="154" spans="1:15" ht="12.75">
      <c r="A154" s="79"/>
      <c r="B154" s="79"/>
      <c r="C154" s="79"/>
      <c r="D154" s="79"/>
      <c r="E154" s="79"/>
      <c r="F154" s="43"/>
      <c r="G154" s="43"/>
      <c r="H154" s="77"/>
      <c r="I154" s="137"/>
      <c r="J154" s="77"/>
      <c r="K154" s="77"/>
      <c r="L154" s="43"/>
      <c r="M154" s="43"/>
      <c r="N154" s="79"/>
      <c r="O154" s="79"/>
    </row>
    <row r="155" spans="1:15" ht="12.75">
      <c r="A155" s="9" t="s">
        <v>518</v>
      </c>
      <c r="B155" s="9" t="s">
        <v>373</v>
      </c>
      <c r="C155" s="9" t="s">
        <v>374</v>
      </c>
      <c r="D155" s="14"/>
      <c r="E155" s="14"/>
      <c r="F155" s="14" t="s">
        <v>58</v>
      </c>
      <c r="G155" s="14" t="s">
        <v>49</v>
      </c>
      <c r="H155" s="36">
        <v>17308</v>
      </c>
      <c r="I155" s="36">
        <f>H155*80%</f>
        <v>13846.400000000001</v>
      </c>
      <c r="J155" s="36">
        <f>H155*20%</f>
        <v>3461.6000000000004</v>
      </c>
      <c r="K155" s="113"/>
      <c r="L155" s="113" t="s">
        <v>329</v>
      </c>
      <c r="M155" s="43">
        <v>1</v>
      </c>
      <c r="N155" s="105"/>
      <c r="O155" s="105"/>
    </row>
    <row r="156" spans="1:15" ht="12.75">
      <c r="A156" s="79"/>
      <c r="B156" s="105"/>
      <c r="C156" s="105"/>
      <c r="D156" s="79"/>
      <c r="E156" s="79"/>
      <c r="F156" s="82"/>
      <c r="G156" s="82"/>
      <c r="H156" s="77"/>
      <c r="I156" s="137"/>
      <c r="J156" s="77"/>
      <c r="K156" s="159"/>
      <c r="L156" s="43"/>
      <c r="M156" s="43"/>
      <c r="N156" s="105"/>
      <c r="O156" s="105"/>
    </row>
    <row r="157" spans="1:15" ht="12.75">
      <c r="A157" s="9"/>
      <c r="B157" s="93"/>
      <c r="C157" s="93"/>
      <c r="D157" s="79"/>
      <c r="E157" s="79"/>
      <c r="F157" s="43"/>
      <c r="G157" s="43"/>
      <c r="H157" s="77"/>
      <c r="I157" s="137"/>
      <c r="J157" s="77"/>
      <c r="K157" s="159"/>
      <c r="L157" s="43"/>
      <c r="M157" s="43"/>
      <c r="N157" s="105"/>
      <c r="O157" s="105"/>
    </row>
    <row r="158" spans="1:15" ht="12.75">
      <c r="A158" s="9" t="s">
        <v>519</v>
      </c>
      <c r="B158" s="9" t="s">
        <v>166</v>
      </c>
      <c r="C158" s="9" t="s">
        <v>26</v>
      </c>
      <c r="D158" s="14"/>
      <c r="E158" s="14"/>
      <c r="F158" s="14" t="s">
        <v>58</v>
      </c>
      <c r="G158" s="14" t="s">
        <v>49</v>
      </c>
      <c r="H158" s="36">
        <v>17308</v>
      </c>
      <c r="I158" s="36">
        <f>H158*80%</f>
        <v>13846.400000000001</v>
      </c>
      <c r="J158" s="36">
        <f>H158*20%</f>
        <v>3461.6000000000004</v>
      </c>
      <c r="K158" s="113"/>
      <c r="L158" s="113" t="s">
        <v>329</v>
      </c>
      <c r="M158" s="43">
        <v>1</v>
      </c>
      <c r="N158" s="79"/>
      <c r="O158" s="105"/>
    </row>
    <row r="159" spans="1:15" ht="12.75">
      <c r="A159" s="79"/>
      <c r="B159" s="93"/>
      <c r="C159" s="93"/>
      <c r="D159" s="79"/>
      <c r="E159" s="79"/>
      <c r="F159" s="82"/>
      <c r="G159" s="82"/>
      <c r="H159" s="77"/>
      <c r="I159" s="137"/>
      <c r="J159" s="77"/>
      <c r="K159" s="77"/>
      <c r="L159" s="43"/>
      <c r="M159" s="43"/>
      <c r="N159" s="105"/>
      <c r="O159" s="105"/>
    </row>
    <row r="160" spans="1:15" ht="12.75">
      <c r="A160" s="9"/>
      <c r="B160" s="93"/>
      <c r="C160" s="93"/>
      <c r="D160" s="79"/>
      <c r="E160" s="79"/>
      <c r="F160" s="43"/>
      <c r="G160" s="43"/>
      <c r="H160" s="77"/>
      <c r="I160" s="137"/>
      <c r="J160" s="77"/>
      <c r="K160" s="77"/>
      <c r="L160" s="43"/>
      <c r="M160" s="43"/>
      <c r="N160" s="79"/>
      <c r="O160" s="105"/>
    </row>
    <row r="161" spans="1:15" ht="12.75">
      <c r="A161" s="9" t="s">
        <v>520</v>
      </c>
      <c r="B161" s="9" t="s">
        <v>370</v>
      </c>
      <c r="C161" s="9" t="s">
        <v>371</v>
      </c>
      <c r="D161" s="14"/>
      <c r="E161" s="14"/>
      <c r="F161" s="14" t="s">
        <v>58</v>
      </c>
      <c r="G161" s="14" t="s">
        <v>49</v>
      </c>
      <c r="H161" s="36">
        <v>17308</v>
      </c>
      <c r="I161" s="36">
        <f>H161*80%</f>
        <v>13846.400000000001</v>
      </c>
      <c r="J161" s="36">
        <f>H161*20%</f>
        <v>3461.6000000000004</v>
      </c>
      <c r="K161" s="113"/>
      <c r="L161" s="113" t="s">
        <v>329</v>
      </c>
      <c r="M161" s="43">
        <v>1</v>
      </c>
      <c r="N161" s="105"/>
      <c r="O161" s="105"/>
    </row>
    <row r="162" spans="1:15" ht="12.75">
      <c r="A162" s="9"/>
      <c r="B162" s="93"/>
      <c r="C162" s="93"/>
      <c r="D162" s="79"/>
      <c r="E162" s="79"/>
      <c r="F162" s="43"/>
      <c r="G162" s="43"/>
      <c r="H162" s="77"/>
      <c r="I162" s="137"/>
      <c r="J162" s="77"/>
      <c r="K162" s="77"/>
      <c r="L162" s="43"/>
      <c r="M162" s="43"/>
      <c r="N162" s="105"/>
      <c r="O162" s="105"/>
    </row>
    <row r="163" spans="1:15" ht="12.75">
      <c r="A163" s="79"/>
      <c r="B163" s="79"/>
      <c r="C163" s="79"/>
      <c r="D163" s="79"/>
      <c r="E163" s="79"/>
      <c r="F163" s="82"/>
      <c r="G163" s="82"/>
      <c r="H163" s="77"/>
      <c r="I163" s="137"/>
      <c r="J163" s="77"/>
      <c r="K163" s="77"/>
      <c r="L163" s="43"/>
      <c r="M163" s="43"/>
      <c r="N163" s="105"/>
      <c r="O163" s="105"/>
    </row>
    <row r="164" spans="1:15" ht="12.75">
      <c r="A164" s="9" t="s">
        <v>521</v>
      </c>
      <c r="B164" s="9" t="s">
        <v>372</v>
      </c>
      <c r="C164" s="9" t="s">
        <v>358</v>
      </c>
      <c r="D164" s="14"/>
      <c r="E164" s="14"/>
      <c r="F164" s="14" t="s">
        <v>58</v>
      </c>
      <c r="G164" s="14" t="s">
        <v>49</v>
      </c>
      <c r="H164" s="36">
        <v>17308</v>
      </c>
      <c r="I164" s="36">
        <f>H164*80%</f>
        <v>13846.400000000001</v>
      </c>
      <c r="J164" s="36">
        <f>H164*20%</f>
        <v>3461.6000000000004</v>
      </c>
      <c r="K164" s="113"/>
      <c r="L164" s="113" t="s">
        <v>329</v>
      </c>
      <c r="M164" s="43">
        <v>1</v>
      </c>
      <c r="N164" s="79"/>
      <c r="O164" s="105"/>
    </row>
    <row r="165" spans="1:15" ht="12.75">
      <c r="A165" s="79"/>
      <c r="B165" s="105"/>
      <c r="C165" s="105"/>
      <c r="D165" s="79"/>
      <c r="E165" s="79"/>
      <c r="F165" s="82"/>
      <c r="G165" s="82"/>
      <c r="H165" s="77"/>
      <c r="I165" s="137"/>
      <c r="J165" s="77"/>
      <c r="K165" s="77"/>
      <c r="L165" s="43"/>
      <c r="M165" s="43"/>
      <c r="N165" s="105"/>
      <c r="O165" s="105"/>
    </row>
    <row r="166" spans="1:15" ht="12.75">
      <c r="A166" s="9"/>
      <c r="B166" s="93"/>
      <c r="C166" s="93"/>
      <c r="D166" s="79"/>
      <c r="E166" s="79"/>
      <c r="F166" s="43"/>
      <c r="G166" s="43"/>
      <c r="H166" s="77"/>
      <c r="I166" s="137"/>
      <c r="J166" s="77"/>
      <c r="K166" s="159"/>
      <c r="L166" s="43"/>
      <c r="M166" s="43"/>
      <c r="N166" s="79"/>
      <c r="O166" s="105"/>
    </row>
    <row r="167" spans="1:15" ht="12.75">
      <c r="A167" s="9" t="s">
        <v>522</v>
      </c>
      <c r="B167" s="9" t="s">
        <v>202</v>
      </c>
      <c r="C167" s="9" t="s">
        <v>98</v>
      </c>
      <c r="D167" s="14"/>
      <c r="E167" s="14"/>
      <c r="F167" s="14" t="s">
        <v>58</v>
      </c>
      <c r="G167" s="14" t="s">
        <v>49</v>
      </c>
      <c r="H167" s="36">
        <v>15468</v>
      </c>
      <c r="I167" s="36">
        <f>H167*80%</f>
        <v>12374.400000000001</v>
      </c>
      <c r="J167" s="36">
        <f>H167*20%</f>
        <v>3093.6000000000004</v>
      </c>
      <c r="K167" s="159"/>
      <c r="L167" s="43" t="s">
        <v>329</v>
      </c>
      <c r="M167" s="43">
        <v>1</v>
      </c>
      <c r="N167" s="105"/>
      <c r="O167" s="105"/>
    </row>
    <row r="168" spans="1:15" ht="12.75">
      <c r="A168" s="79"/>
      <c r="B168" s="9"/>
      <c r="C168" s="9"/>
      <c r="D168" s="14"/>
      <c r="E168" s="14"/>
      <c r="F168" s="14"/>
      <c r="G168" s="14"/>
      <c r="H168" s="36"/>
      <c r="I168" s="36"/>
      <c r="J168" s="36"/>
      <c r="K168" s="159"/>
      <c r="L168" s="43"/>
      <c r="M168" s="43"/>
      <c r="N168" s="105"/>
      <c r="O168" s="105"/>
    </row>
    <row r="169" spans="1:15" ht="12.75">
      <c r="A169" s="79"/>
      <c r="B169" s="9"/>
      <c r="C169" s="9"/>
      <c r="D169" s="14"/>
      <c r="E169" s="14"/>
      <c r="F169" s="14"/>
      <c r="G169" s="14"/>
      <c r="H169" s="36"/>
      <c r="I169" s="36"/>
      <c r="J169" s="36"/>
      <c r="K169" s="159"/>
      <c r="L169" s="43"/>
      <c r="M169" s="43"/>
      <c r="N169" s="105"/>
      <c r="O169" s="105"/>
    </row>
    <row r="170" spans="1:15" ht="12.75">
      <c r="A170" s="9" t="s">
        <v>523</v>
      </c>
      <c r="B170" s="9" t="s">
        <v>373</v>
      </c>
      <c r="C170" s="9" t="s">
        <v>374</v>
      </c>
      <c r="D170" s="14"/>
      <c r="E170" s="14"/>
      <c r="F170" s="14" t="s">
        <v>58</v>
      </c>
      <c r="G170" s="14" t="s">
        <v>49</v>
      </c>
      <c r="H170" s="36">
        <v>17308</v>
      </c>
      <c r="I170" s="36">
        <f>H170*80%</f>
        <v>13846.400000000001</v>
      </c>
      <c r="J170" s="36">
        <f>H170*20%</f>
        <v>3461.6000000000004</v>
      </c>
      <c r="K170" s="113"/>
      <c r="L170" s="113" t="s">
        <v>329</v>
      </c>
      <c r="M170" s="43">
        <v>1</v>
      </c>
      <c r="N170" s="105"/>
      <c r="O170" s="105"/>
    </row>
    <row r="171" spans="1:15" ht="12.75">
      <c r="A171" s="79"/>
      <c r="B171" s="93"/>
      <c r="C171" s="93"/>
      <c r="D171" s="79"/>
      <c r="E171" s="79"/>
      <c r="F171" s="43"/>
      <c r="G171" s="43"/>
      <c r="H171" s="77"/>
      <c r="I171" s="137"/>
      <c r="J171" s="77"/>
      <c r="K171" s="159"/>
      <c r="L171" s="43"/>
      <c r="M171" s="43"/>
      <c r="N171" s="105"/>
      <c r="O171" s="105"/>
    </row>
    <row r="172" spans="1:15" ht="12.75">
      <c r="A172" s="79"/>
      <c r="B172" s="93"/>
      <c r="C172" s="93"/>
      <c r="D172" s="79"/>
      <c r="E172" s="79"/>
      <c r="F172" s="43"/>
      <c r="G172" s="43"/>
      <c r="H172" s="77"/>
      <c r="I172" s="137"/>
      <c r="J172" s="77"/>
      <c r="K172" s="159"/>
      <c r="L172" s="43"/>
      <c r="M172" s="43"/>
      <c r="N172" s="105"/>
      <c r="O172" s="105"/>
    </row>
    <row r="173" spans="1:15" ht="12.75">
      <c r="A173" s="81"/>
      <c r="B173" s="81"/>
      <c r="C173" s="81"/>
      <c r="D173" s="81"/>
      <c r="E173" s="81"/>
      <c r="F173" s="83"/>
      <c r="G173" s="83"/>
      <c r="H173" s="130"/>
      <c r="I173" s="130"/>
      <c r="J173" s="130"/>
      <c r="K173" s="160"/>
      <c r="L173" s="84"/>
      <c r="M173" s="84"/>
      <c r="N173" s="112"/>
      <c r="O173" s="112"/>
    </row>
    <row r="174" spans="1:11" ht="12.75">
      <c r="A174" s="1"/>
      <c r="B174" s="1"/>
      <c r="C174" s="2"/>
      <c r="D174" s="2"/>
      <c r="E174" s="2"/>
      <c r="F174" s="15"/>
      <c r="G174" s="2" t="s">
        <v>19</v>
      </c>
      <c r="H174" s="39">
        <f>SUM(H148:H173)</f>
        <v>150246</v>
      </c>
      <c r="I174" s="39">
        <f>SUM(I148:I173)</f>
        <v>120196.79999999999</v>
      </c>
      <c r="J174" s="39">
        <f>SUM(J148:J173)</f>
        <v>30049.199999999997</v>
      </c>
      <c r="K174" s="161"/>
    </row>
    <row r="175" spans="1:11" ht="12.75">
      <c r="A175" s="1"/>
      <c r="B175" s="1"/>
      <c r="C175" s="2"/>
      <c r="D175" s="2"/>
      <c r="E175" s="2"/>
      <c r="F175" s="16"/>
      <c r="G175" s="2" t="s">
        <v>20</v>
      </c>
      <c r="H175" s="48"/>
      <c r="I175" s="48"/>
      <c r="J175" s="48"/>
      <c r="K175" s="48"/>
    </row>
    <row r="176" spans="1:11" ht="12.75">
      <c r="A176" s="1"/>
      <c r="B176" s="1"/>
      <c r="C176" s="2"/>
      <c r="D176" s="2"/>
      <c r="E176" s="2"/>
      <c r="F176" s="17"/>
      <c r="G176" s="2" t="s">
        <v>21</v>
      </c>
      <c r="H176" s="48"/>
      <c r="I176" s="48"/>
      <c r="J176" s="48"/>
      <c r="K176" s="48"/>
    </row>
    <row r="177" spans="1:11" ht="12.75">
      <c r="A177" s="1"/>
      <c r="B177" s="1"/>
      <c r="C177" s="2"/>
      <c r="D177" s="2"/>
      <c r="E177" s="2"/>
      <c r="F177" s="17"/>
      <c r="G177" s="2"/>
      <c r="H177" s="95"/>
      <c r="I177" s="95"/>
      <c r="J177" s="95"/>
      <c r="K177" s="95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1" t="s">
        <v>55</v>
      </c>
      <c r="C179" s="1"/>
      <c r="D179" s="1"/>
      <c r="E179" s="1"/>
      <c r="F179" s="1"/>
      <c r="G179" s="1"/>
      <c r="H179" s="1"/>
      <c r="I179" s="189" t="s">
        <v>56</v>
      </c>
      <c r="J179" s="189"/>
      <c r="K179" s="189"/>
    </row>
    <row r="180" spans="1:11" ht="12.75">
      <c r="A180" s="1"/>
      <c r="B180" s="11" t="s">
        <v>22</v>
      </c>
      <c r="C180" s="1"/>
      <c r="D180" s="1"/>
      <c r="E180" s="1"/>
      <c r="F180" s="1"/>
      <c r="G180" s="1"/>
      <c r="H180" s="1"/>
      <c r="I180" s="189" t="s">
        <v>23</v>
      </c>
      <c r="J180" s="189"/>
      <c r="K180" s="189"/>
    </row>
    <row r="181" spans="1:15" ht="12.75">
      <c r="A181" s="1"/>
      <c r="B181" s="11"/>
      <c r="C181" s="1"/>
      <c r="D181" s="1"/>
      <c r="E181" s="1"/>
      <c r="F181" s="1"/>
      <c r="G181" s="1"/>
      <c r="H181" s="1"/>
      <c r="I181" s="11"/>
      <c r="J181" s="11"/>
      <c r="K181" s="11"/>
      <c r="O181" s="4" t="s">
        <v>59</v>
      </c>
    </row>
    <row r="182" spans="1:15" ht="12.75">
      <c r="A182" s="189" t="s">
        <v>43</v>
      </c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</row>
    <row r="183" spans="1:15" ht="12.75">
      <c r="A183" s="189" t="s">
        <v>41</v>
      </c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</row>
    <row r="184" spans="1:15" ht="12.75">
      <c r="A184" s="189" t="s">
        <v>211</v>
      </c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</row>
    <row r="185" spans="1:15" ht="12.75">
      <c r="A185" s="189" t="s">
        <v>95</v>
      </c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</row>
    <row r="186" spans="1:15" ht="12.75">
      <c r="A186" s="189" t="s">
        <v>42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</row>
    <row r="187" spans="1:11" ht="12.75">
      <c r="A187" s="4" t="s">
        <v>0</v>
      </c>
      <c r="B187" s="1" t="s">
        <v>24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4" t="s">
        <v>1</v>
      </c>
      <c r="B188" s="1" t="s">
        <v>25</v>
      </c>
      <c r="C188" s="1"/>
      <c r="D188" s="1"/>
      <c r="E188" s="1"/>
      <c r="F188" s="1"/>
      <c r="G188" s="1"/>
      <c r="H188" s="1"/>
      <c r="I188" s="1"/>
      <c r="J188" s="4" t="s">
        <v>18</v>
      </c>
      <c r="K188" s="1"/>
    </row>
    <row r="189" spans="1:13" ht="12.75">
      <c r="A189" s="4" t="s">
        <v>2</v>
      </c>
      <c r="B189" s="1" t="s">
        <v>26</v>
      </c>
      <c r="C189" s="2" t="s">
        <v>3</v>
      </c>
      <c r="D189" s="1" t="s">
        <v>27</v>
      </c>
      <c r="E189" s="2"/>
      <c r="F189" s="1"/>
      <c r="G189" s="4"/>
      <c r="H189" s="4" t="s">
        <v>4</v>
      </c>
      <c r="I189" s="1" t="s">
        <v>116</v>
      </c>
      <c r="J189" s="3"/>
      <c r="K189" s="4" t="s">
        <v>5</v>
      </c>
      <c r="M189" s="1" t="s">
        <v>331</v>
      </c>
    </row>
    <row r="190" spans="1:15" ht="12.75">
      <c r="A190" s="5"/>
      <c r="B190" s="5" t="s">
        <v>7</v>
      </c>
      <c r="C190" s="5"/>
      <c r="D190" s="190" t="s">
        <v>29</v>
      </c>
      <c r="E190" s="191"/>
      <c r="F190" s="5" t="s">
        <v>30</v>
      </c>
      <c r="G190" s="5" t="s">
        <v>31</v>
      </c>
      <c r="H190" s="190" t="s">
        <v>44</v>
      </c>
      <c r="I190" s="192"/>
      <c r="J190" s="192"/>
      <c r="K190" s="191"/>
      <c r="L190" s="190" t="s">
        <v>39</v>
      </c>
      <c r="M190" s="191"/>
      <c r="N190" s="192" t="s">
        <v>16</v>
      </c>
      <c r="O190" s="191"/>
    </row>
    <row r="191" spans="1:15" ht="12.75">
      <c r="A191" s="6" t="s">
        <v>6</v>
      </c>
      <c r="B191" s="6" t="s">
        <v>8</v>
      </c>
      <c r="C191" s="6" t="s">
        <v>10</v>
      </c>
      <c r="D191" s="182">
        <v>37986</v>
      </c>
      <c r="E191" s="183"/>
      <c r="F191" s="6" t="s">
        <v>32</v>
      </c>
      <c r="G191" s="6" t="s">
        <v>33</v>
      </c>
      <c r="H191" s="184" t="s">
        <v>11</v>
      </c>
      <c r="I191" s="185"/>
      <c r="J191" s="185"/>
      <c r="K191" s="186"/>
      <c r="L191" s="184" t="s">
        <v>40</v>
      </c>
      <c r="M191" s="186"/>
      <c r="N191" s="187">
        <v>38352</v>
      </c>
      <c r="O191" s="188"/>
    </row>
    <row r="192" spans="1:15" ht="12.75">
      <c r="A192" s="7"/>
      <c r="B192" s="7" t="s">
        <v>9</v>
      </c>
      <c r="C192" s="7"/>
      <c r="D192" s="8" t="s">
        <v>17</v>
      </c>
      <c r="E192" s="8" t="s">
        <v>34</v>
      </c>
      <c r="F192" s="7" t="s">
        <v>35</v>
      </c>
      <c r="G192" s="7" t="s">
        <v>36</v>
      </c>
      <c r="H192" s="7" t="s">
        <v>12</v>
      </c>
      <c r="I192" s="7" t="s">
        <v>13</v>
      </c>
      <c r="J192" s="7" t="s">
        <v>37</v>
      </c>
      <c r="K192" s="7" t="s">
        <v>14</v>
      </c>
      <c r="L192" s="8" t="s">
        <v>15</v>
      </c>
      <c r="M192" s="8" t="s">
        <v>38</v>
      </c>
      <c r="N192" s="8" t="s">
        <v>17</v>
      </c>
      <c r="O192" s="8" t="s">
        <v>28</v>
      </c>
    </row>
    <row r="193" spans="1:15" ht="12.75">
      <c r="A193" s="9" t="s">
        <v>524</v>
      </c>
      <c r="B193" s="9" t="s">
        <v>380</v>
      </c>
      <c r="C193" s="9" t="s">
        <v>149</v>
      </c>
      <c r="D193" s="14"/>
      <c r="E193" s="14"/>
      <c r="F193" s="14" t="s">
        <v>58</v>
      </c>
      <c r="G193" s="14" t="s">
        <v>49</v>
      </c>
      <c r="H193" s="36">
        <v>15468</v>
      </c>
      <c r="I193" s="36">
        <f>H193*80%</f>
        <v>12374.400000000001</v>
      </c>
      <c r="J193" s="36">
        <f>H193*20%</f>
        <v>3093.6000000000004</v>
      </c>
      <c r="K193" s="77"/>
      <c r="L193" s="113" t="s">
        <v>329</v>
      </c>
      <c r="M193" s="43">
        <v>1</v>
      </c>
      <c r="N193" s="79"/>
      <c r="O193" s="79"/>
    </row>
    <row r="194" spans="1:15" ht="12.75">
      <c r="A194" s="9"/>
      <c r="B194" s="93"/>
      <c r="C194" s="93"/>
      <c r="D194" s="43"/>
      <c r="E194" s="43"/>
      <c r="F194" s="43"/>
      <c r="G194" s="43"/>
      <c r="H194" s="77"/>
      <c r="I194" s="137"/>
      <c r="J194" s="77"/>
      <c r="K194" s="77"/>
      <c r="L194" s="43"/>
      <c r="M194" s="43"/>
      <c r="N194" s="79"/>
      <c r="O194" s="79"/>
    </row>
    <row r="195" spans="1:15" ht="12.75">
      <c r="A195" s="79"/>
      <c r="B195" s="79"/>
      <c r="C195" s="79"/>
      <c r="D195" s="43"/>
      <c r="E195" s="43"/>
      <c r="F195" s="43"/>
      <c r="G195" s="43"/>
      <c r="H195" s="77"/>
      <c r="I195" s="137"/>
      <c r="J195" s="77"/>
      <c r="K195" s="77"/>
      <c r="L195" s="43"/>
      <c r="M195" s="43"/>
      <c r="N195" s="79"/>
      <c r="O195" s="79"/>
    </row>
    <row r="196" spans="1:15" ht="12.75">
      <c r="A196" s="9" t="s">
        <v>525</v>
      </c>
      <c r="B196" s="9" t="s">
        <v>375</v>
      </c>
      <c r="C196" s="9" t="s">
        <v>376</v>
      </c>
      <c r="D196" s="14"/>
      <c r="E196" s="14"/>
      <c r="F196" s="14" t="s">
        <v>58</v>
      </c>
      <c r="G196" s="14" t="s">
        <v>49</v>
      </c>
      <c r="H196" s="36">
        <v>15468</v>
      </c>
      <c r="I196" s="36">
        <f>H196*80%</f>
        <v>12374.400000000001</v>
      </c>
      <c r="J196" s="36">
        <f>H196*20%</f>
        <v>3093.6000000000004</v>
      </c>
      <c r="K196" s="113"/>
      <c r="L196" s="113" t="s">
        <v>329</v>
      </c>
      <c r="M196" s="43">
        <v>1</v>
      </c>
      <c r="N196" s="79"/>
      <c r="O196" s="79"/>
    </row>
    <row r="197" spans="1:15" ht="12.75">
      <c r="A197" s="79"/>
      <c r="B197" s="93"/>
      <c r="C197" s="93"/>
      <c r="D197" s="79"/>
      <c r="E197" s="79"/>
      <c r="F197" s="43"/>
      <c r="G197" s="43"/>
      <c r="H197" s="77"/>
      <c r="I197" s="137"/>
      <c r="J197" s="77"/>
      <c r="K197" s="77"/>
      <c r="L197" s="43"/>
      <c r="M197" s="43"/>
      <c r="N197" s="105"/>
      <c r="O197" s="105"/>
    </row>
    <row r="198" spans="1:15" ht="12.75">
      <c r="A198" s="9"/>
      <c r="B198" s="79"/>
      <c r="C198" s="79"/>
      <c r="D198" s="79"/>
      <c r="E198" s="79"/>
      <c r="F198" s="82"/>
      <c r="G198" s="82"/>
      <c r="H198" s="77"/>
      <c r="I198" s="77"/>
      <c r="J198" s="77"/>
      <c r="K198" s="77"/>
      <c r="L198" s="43"/>
      <c r="M198" s="43"/>
      <c r="N198" s="105"/>
      <c r="O198" s="105"/>
    </row>
    <row r="199" spans="1:15" ht="12.75">
      <c r="A199" s="9" t="s">
        <v>526</v>
      </c>
      <c r="B199" s="9" t="s">
        <v>377</v>
      </c>
      <c r="C199" s="9" t="s">
        <v>378</v>
      </c>
      <c r="D199" s="14"/>
      <c r="E199" s="14"/>
      <c r="F199" s="14" t="s">
        <v>58</v>
      </c>
      <c r="G199" s="14" t="s">
        <v>49</v>
      </c>
      <c r="H199" s="36">
        <v>15468</v>
      </c>
      <c r="I199" s="36">
        <f>H199*80%</f>
        <v>12374.400000000001</v>
      </c>
      <c r="J199" s="36">
        <f>H199*20%</f>
        <v>3093.6000000000004</v>
      </c>
      <c r="K199" s="39"/>
      <c r="L199" s="113" t="s">
        <v>329</v>
      </c>
      <c r="M199" s="43">
        <v>1</v>
      </c>
      <c r="N199" s="105"/>
      <c r="O199" s="105"/>
    </row>
    <row r="200" spans="1:15" ht="12.75">
      <c r="A200" s="9"/>
      <c r="B200" s="93"/>
      <c r="C200" s="93"/>
      <c r="D200" s="79"/>
      <c r="E200" s="79"/>
      <c r="F200" s="43"/>
      <c r="G200" s="43"/>
      <c r="H200" s="77"/>
      <c r="I200" s="137"/>
      <c r="J200" s="77"/>
      <c r="K200" s="77"/>
      <c r="L200" s="43"/>
      <c r="M200" s="43"/>
      <c r="N200" s="105"/>
      <c r="O200" s="105"/>
    </row>
    <row r="201" spans="1:15" ht="12.75">
      <c r="A201" s="79"/>
      <c r="B201" s="79"/>
      <c r="C201" s="79"/>
      <c r="D201" s="79"/>
      <c r="E201" s="79"/>
      <c r="F201" s="43"/>
      <c r="G201" s="43"/>
      <c r="H201" s="77"/>
      <c r="I201" s="137"/>
      <c r="J201" s="77"/>
      <c r="K201" s="77"/>
      <c r="L201" s="43"/>
      <c r="M201" s="43"/>
      <c r="N201" s="105"/>
      <c r="O201" s="105"/>
    </row>
    <row r="202" spans="1:15" ht="12.75">
      <c r="A202" s="9" t="s">
        <v>527</v>
      </c>
      <c r="B202" s="9" t="s">
        <v>381</v>
      </c>
      <c r="C202" s="9" t="s">
        <v>209</v>
      </c>
      <c r="D202" s="14"/>
      <c r="E202" s="14"/>
      <c r="F202" s="14" t="s">
        <v>58</v>
      </c>
      <c r="G202" s="14" t="s">
        <v>49</v>
      </c>
      <c r="H202" s="36">
        <v>15468</v>
      </c>
      <c r="I202" s="36">
        <f>H202*80%</f>
        <v>12374.400000000001</v>
      </c>
      <c r="J202" s="36">
        <f>H202*20%</f>
        <v>3093.6000000000004</v>
      </c>
      <c r="K202" s="77"/>
      <c r="L202" s="113" t="s">
        <v>329</v>
      </c>
      <c r="M202" s="43">
        <v>1</v>
      </c>
      <c r="N202" s="105"/>
      <c r="O202" s="105"/>
    </row>
    <row r="203" spans="1:15" ht="12.75">
      <c r="A203" s="9"/>
      <c r="B203" s="93"/>
      <c r="C203" s="93"/>
      <c r="D203" s="79"/>
      <c r="E203" s="79"/>
      <c r="F203" s="43"/>
      <c r="G203" s="43"/>
      <c r="H203" s="77"/>
      <c r="I203" s="137"/>
      <c r="J203" s="77"/>
      <c r="K203" s="77"/>
      <c r="L203" s="43"/>
      <c r="M203" s="43"/>
      <c r="N203" s="105"/>
      <c r="O203" s="105"/>
    </row>
    <row r="204" spans="1:15" ht="12.75">
      <c r="A204" s="79"/>
      <c r="B204" s="93"/>
      <c r="C204" s="93"/>
      <c r="D204" s="79"/>
      <c r="E204" s="79"/>
      <c r="F204" s="43"/>
      <c r="G204" s="43"/>
      <c r="H204" s="77"/>
      <c r="I204" s="137"/>
      <c r="J204" s="77"/>
      <c r="K204" s="77"/>
      <c r="L204" s="43"/>
      <c r="M204" s="43"/>
      <c r="N204" s="105"/>
      <c r="O204" s="105"/>
    </row>
    <row r="205" spans="1:15" ht="12.75">
      <c r="A205" s="9" t="s">
        <v>528</v>
      </c>
      <c r="B205" s="9" t="s">
        <v>382</v>
      </c>
      <c r="C205" s="9" t="s">
        <v>121</v>
      </c>
      <c r="D205" s="14"/>
      <c r="E205" s="14"/>
      <c r="F205" s="14" t="s">
        <v>58</v>
      </c>
      <c r="G205" s="14" t="s">
        <v>49</v>
      </c>
      <c r="H205" s="36">
        <v>15468</v>
      </c>
      <c r="I205" s="36">
        <f>H205*80%</f>
        <v>12374.400000000001</v>
      </c>
      <c r="J205" s="36">
        <f>H205*20%</f>
        <v>3093.6000000000004</v>
      </c>
      <c r="K205" s="77"/>
      <c r="L205" s="43" t="s">
        <v>329</v>
      </c>
      <c r="M205" s="43">
        <v>1</v>
      </c>
      <c r="N205" s="105"/>
      <c r="O205" s="105"/>
    </row>
    <row r="206" spans="1:15" ht="12.75">
      <c r="A206" s="79"/>
      <c r="B206" s="9"/>
      <c r="C206" s="9"/>
      <c r="D206" s="14"/>
      <c r="E206" s="14"/>
      <c r="F206" s="14"/>
      <c r="G206" s="14"/>
      <c r="H206" s="36"/>
      <c r="I206" s="36"/>
      <c r="J206" s="36"/>
      <c r="K206" s="77"/>
      <c r="L206" s="43"/>
      <c r="M206" s="43"/>
      <c r="N206" s="105"/>
      <c r="O206" s="105"/>
    </row>
    <row r="207" spans="1:15" ht="12.75">
      <c r="A207" s="79"/>
      <c r="B207" s="9"/>
      <c r="C207" s="9"/>
      <c r="D207" s="14"/>
      <c r="E207" s="14"/>
      <c r="F207" s="14"/>
      <c r="G207" s="14"/>
      <c r="H207" s="36"/>
      <c r="I207" s="36"/>
      <c r="J207" s="36"/>
      <c r="K207" s="77"/>
      <c r="L207" s="43"/>
      <c r="M207" s="43"/>
      <c r="N207" s="105"/>
      <c r="O207" s="105"/>
    </row>
    <row r="208" spans="1:15" ht="12.75">
      <c r="A208" s="9" t="s">
        <v>529</v>
      </c>
      <c r="B208" s="9" t="s">
        <v>394</v>
      </c>
      <c r="C208" s="9" t="s">
        <v>26</v>
      </c>
      <c r="D208" s="14"/>
      <c r="E208" s="14"/>
      <c r="F208" s="14" t="s">
        <v>58</v>
      </c>
      <c r="G208" s="14" t="s">
        <v>49</v>
      </c>
      <c r="H208" s="36">
        <v>15468</v>
      </c>
      <c r="I208" s="36">
        <f>H208*80%</f>
        <v>12374.400000000001</v>
      </c>
      <c r="J208" s="36">
        <f>H208*20%</f>
        <v>3093.6000000000004</v>
      </c>
      <c r="K208" s="77"/>
      <c r="L208" s="43" t="s">
        <v>329</v>
      </c>
      <c r="M208" s="43">
        <v>1</v>
      </c>
      <c r="N208" s="105"/>
      <c r="O208" s="105"/>
    </row>
    <row r="209" spans="1:15" ht="12.75">
      <c r="A209" s="79"/>
      <c r="B209" s="79"/>
      <c r="C209" s="79" t="s">
        <v>395</v>
      </c>
      <c r="D209" s="79"/>
      <c r="E209" s="79"/>
      <c r="F209" s="82"/>
      <c r="G209" s="82"/>
      <c r="H209" s="77"/>
      <c r="I209" s="77"/>
      <c r="J209" s="77"/>
      <c r="K209" s="77"/>
      <c r="L209" s="43"/>
      <c r="M209" s="43"/>
      <c r="N209" s="105"/>
      <c r="O209" s="105"/>
    </row>
    <row r="210" spans="1:15" ht="12.75">
      <c r="A210" s="79"/>
      <c r="B210" s="79"/>
      <c r="C210" s="79"/>
      <c r="D210" s="79"/>
      <c r="E210" s="79"/>
      <c r="F210" s="82"/>
      <c r="G210" s="82"/>
      <c r="H210" s="77"/>
      <c r="I210" s="77"/>
      <c r="J210" s="77"/>
      <c r="K210" s="77"/>
      <c r="L210" s="43"/>
      <c r="M210" s="43"/>
      <c r="N210" s="105"/>
      <c r="O210" s="105"/>
    </row>
    <row r="211" spans="1:15" ht="12.75">
      <c r="A211" s="9" t="s">
        <v>530</v>
      </c>
      <c r="B211" s="9" t="s">
        <v>396</v>
      </c>
      <c r="C211" s="9" t="s">
        <v>209</v>
      </c>
      <c r="D211" s="14"/>
      <c r="E211" s="14"/>
      <c r="F211" s="14" t="s">
        <v>58</v>
      </c>
      <c r="G211" s="14" t="s">
        <v>49</v>
      </c>
      <c r="H211" s="36">
        <v>17682</v>
      </c>
      <c r="I211" s="36">
        <f>H211*80%</f>
        <v>14145.6</v>
      </c>
      <c r="J211" s="36">
        <f>H211*20%</f>
        <v>3536.4</v>
      </c>
      <c r="K211" s="77"/>
      <c r="L211" s="43" t="s">
        <v>397</v>
      </c>
      <c r="M211" s="43">
        <v>40</v>
      </c>
      <c r="N211" s="105"/>
      <c r="O211" s="105"/>
    </row>
    <row r="212" spans="1:15" ht="12.75">
      <c r="A212" s="79"/>
      <c r="B212" s="79"/>
      <c r="C212" s="79"/>
      <c r="D212" s="79"/>
      <c r="E212" s="79"/>
      <c r="F212" s="82"/>
      <c r="G212" s="82"/>
      <c r="H212" s="77"/>
      <c r="I212" s="77"/>
      <c r="J212" s="77"/>
      <c r="K212" s="77"/>
      <c r="L212" s="43" t="s">
        <v>398</v>
      </c>
      <c r="M212" s="43">
        <v>15</v>
      </c>
      <c r="N212" s="105"/>
      <c r="O212" s="105"/>
    </row>
    <row r="213" spans="1:15" ht="12.75">
      <c r="A213" s="79"/>
      <c r="B213" s="9"/>
      <c r="C213" s="9"/>
      <c r="D213" s="14"/>
      <c r="E213" s="14"/>
      <c r="F213" s="14"/>
      <c r="G213" s="14"/>
      <c r="H213" s="36"/>
      <c r="I213" s="36"/>
      <c r="J213" s="36"/>
      <c r="K213" s="77"/>
      <c r="L213" s="43"/>
      <c r="M213" s="43"/>
      <c r="N213" s="105"/>
      <c r="O213" s="105"/>
    </row>
    <row r="214" spans="1:15" ht="12.75">
      <c r="A214" s="9" t="s">
        <v>531</v>
      </c>
      <c r="B214" s="9" t="s">
        <v>168</v>
      </c>
      <c r="C214" s="9" t="s">
        <v>334</v>
      </c>
      <c r="D214" s="14"/>
      <c r="E214" s="14"/>
      <c r="F214" s="14" t="s">
        <v>58</v>
      </c>
      <c r="G214" s="14" t="s">
        <v>49</v>
      </c>
      <c r="H214" s="36">
        <v>15468</v>
      </c>
      <c r="I214" s="36">
        <f>H214*80%</f>
        <v>12374.400000000001</v>
      </c>
      <c r="J214" s="36">
        <f>H214*20%</f>
        <v>3093.6000000000004</v>
      </c>
      <c r="K214" s="77"/>
      <c r="L214" s="43" t="s">
        <v>329</v>
      </c>
      <c r="M214" s="43">
        <v>1</v>
      </c>
      <c r="N214" s="105"/>
      <c r="O214" s="105"/>
    </row>
    <row r="215" spans="1:15" ht="12.75">
      <c r="A215" s="9"/>
      <c r="B215" s="93"/>
      <c r="C215" s="93"/>
      <c r="D215" s="79"/>
      <c r="E215" s="79"/>
      <c r="F215" s="43"/>
      <c r="G215" s="43"/>
      <c r="H215" s="77"/>
      <c r="I215" s="137"/>
      <c r="J215" s="77"/>
      <c r="K215" s="77"/>
      <c r="L215" s="43"/>
      <c r="M215" s="43"/>
      <c r="N215" s="79"/>
      <c r="O215" s="105"/>
    </row>
    <row r="216" spans="1:15" ht="12.75">
      <c r="A216" s="9"/>
      <c r="B216" s="93"/>
      <c r="C216" s="93"/>
      <c r="D216" s="79"/>
      <c r="E216" s="79"/>
      <c r="F216" s="43"/>
      <c r="G216" s="43"/>
      <c r="H216" s="77"/>
      <c r="I216" s="137"/>
      <c r="J216" s="77"/>
      <c r="K216" s="77"/>
      <c r="L216" s="43"/>
      <c r="M216" s="43"/>
      <c r="N216" s="79"/>
      <c r="O216" s="105"/>
    </row>
    <row r="217" spans="1:15" ht="12.75">
      <c r="A217" s="9" t="s">
        <v>532</v>
      </c>
      <c r="B217" s="9" t="s">
        <v>392</v>
      </c>
      <c r="C217" s="9" t="s">
        <v>120</v>
      </c>
      <c r="D217" s="14"/>
      <c r="E217" s="14"/>
      <c r="F217" s="14" t="s">
        <v>58</v>
      </c>
      <c r="G217" s="14" t="s">
        <v>49</v>
      </c>
      <c r="H217" s="36">
        <v>30936</v>
      </c>
      <c r="I217" s="36">
        <f>H217*80%</f>
        <v>24748.800000000003</v>
      </c>
      <c r="J217" s="36">
        <f>H217*20%</f>
        <v>6187.200000000001</v>
      </c>
      <c r="K217" s="77"/>
      <c r="L217" s="43" t="s">
        <v>329</v>
      </c>
      <c r="M217" s="43">
        <v>2</v>
      </c>
      <c r="N217" s="105"/>
      <c r="O217" s="105"/>
    </row>
    <row r="218" spans="1:15" ht="12.75">
      <c r="A218" s="81"/>
      <c r="B218" s="81"/>
      <c r="C218" s="81"/>
      <c r="D218" s="81"/>
      <c r="E218" s="81"/>
      <c r="F218" s="83"/>
      <c r="G218" s="83"/>
      <c r="H218" s="130"/>
      <c r="I218" s="130"/>
      <c r="J218" s="130"/>
      <c r="K218" s="130"/>
      <c r="L218" s="84"/>
      <c r="M218" s="84"/>
      <c r="N218" s="112"/>
      <c r="O218" s="112"/>
    </row>
    <row r="219" spans="1:11" ht="12.75">
      <c r="A219" s="1"/>
      <c r="B219" s="1"/>
      <c r="C219" s="2"/>
      <c r="D219" s="2"/>
      <c r="E219" s="2"/>
      <c r="F219" s="15"/>
      <c r="G219" s="2" t="s">
        <v>19</v>
      </c>
      <c r="H219" s="48">
        <f>SUM(H193:H218)</f>
        <v>156894</v>
      </c>
      <c r="I219" s="48">
        <f>SUM(I193:I218)</f>
        <v>125515.20000000003</v>
      </c>
      <c r="J219" s="48">
        <f>SUM(J193:J218)</f>
        <v>31378.800000000007</v>
      </c>
      <c r="K219" s="48"/>
    </row>
    <row r="220" spans="1:11" ht="12.75">
      <c r="A220" s="1"/>
      <c r="B220" s="1"/>
      <c r="C220" s="2"/>
      <c r="D220" s="2"/>
      <c r="E220" s="2"/>
      <c r="F220" s="16"/>
      <c r="G220" s="2" t="s">
        <v>20</v>
      </c>
      <c r="H220" s="49"/>
      <c r="I220" s="49"/>
      <c r="J220" s="49"/>
      <c r="K220" s="48"/>
    </row>
    <row r="221" spans="1:11" ht="12.75">
      <c r="A221" s="1"/>
      <c r="B221" s="1"/>
      <c r="C221" s="2"/>
      <c r="D221" s="2"/>
      <c r="E221" s="2"/>
      <c r="F221" s="17"/>
      <c r="G221" s="2" t="s">
        <v>21</v>
      </c>
      <c r="H221" s="49"/>
      <c r="I221" s="49"/>
      <c r="J221" s="49"/>
      <c r="K221" s="48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8" ht="12.75">
      <c r="A223" s="1"/>
      <c r="C223" s="1"/>
      <c r="D223" s="1"/>
      <c r="E223" s="1"/>
      <c r="F223" s="4"/>
      <c r="G223" s="1"/>
      <c r="H223" s="1"/>
    </row>
    <row r="224" spans="1:11" ht="12.75">
      <c r="A224" s="1"/>
      <c r="B224" s="11" t="s">
        <v>55</v>
      </c>
      <c r="C224" s="1"/>
      <c r="D224" s="1"/>
      <c r="E224" s="1"/>
      <c r="F224" s="1"/>
      <c r="G224" s="1"/>
      <c r="H224" s="1"/>
      <c r="I224" s="189" t="s">
        <v>56</v>
      </c>
      <c r="J224" s="189"/>
      <c r="K224" s="189"/>
    </row>
    <row r="225" spans="1:11" ht="12.75">
      <c r="A225" s="1"/>
      <c r="B225" s="11" t="s">
        <v>22</v>
      </c>
      <c r="C225" s="1"/>
      <c r="D225" s="1"/>
      <c r="E225" s="1"/>
      <c r="F225" s="1"/>
      <c r="G225" s="1"/>
      <c r="H225" s="1"/>
      <c r="I225" s="189" t="s">
        <v>23</v>
      </c>
      <c r="J225" s="189"/>
      <c r="K225" s="189"/>
    </row>
    <row r="226" ht="12.75">
      <c r="O226" s="4" t="s">
        <v>59</v>
      </c>
    </row>
    <row r="227" spans="1:15" ht="12.75">
      <c r="A227" s="189" t="s">
        <v>43</v>
      </c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</row>
    <row r="228" spans="1:15" ht="12.75">
      <c r="A228" s="189" t="s">
        <v>41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</row>
    <row r="229" spans="1:15" ht="12.75">
      <c r="A229" s="189" t="s">
        <v>211</v>
      </c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</row>
    <row r="230" spans="1:15" ht="12.75">
      <c r="A230" s="189" t="s">
        <v>95</v>
      </c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</row>
    <row r="231" spans="1:15" ht="12.75">
      <c r="A231" s="189" t="s">
        <v>42</v>
      </c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</row>
    <row r="232" spans="1:11" ht="12.75">
      <c r="A232" s="4" t="s">
        <v>0</v>
      </c>
      <c r="B232" s="1" t="s">
        <v>24</v>
      </c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4" t="s">
        <v>1</v>
      </c>
      <c r="B233" s="1" t="s">
        <v>25</v>
      </c>
      <c r="C233" s="1"/>
      <c r="D233" s="1"/>
      <c r="E233" s="1"/>
      <c r="F233" s="1"/>
      <c r="G233" s="1"/>
      <c r="H233" s="1"/>
      <c r="I233" s="1"/>
      <c r="J233" s="4" t="s">
        <v>18</v>
      </c>
      <c r="K233" s="1"/>
    </row>
    <row r="234" spans="1:13" ht="12.75">
      <c r="A234" s="4" t="s">
        <v>2</v>
      </c>
      <c r="B234" s="1" t="s">
        <v>26</v>
      </c>
      <c r="C234" s="2" t="s">
        <v>3</v>
      </c>
      <c r="D234" s="1" t="s">
        <v>27</v>
      </c>
      <c r="E234" s="2"/>
      <c r="F234" s="1"/>
      <c r="G234" s="4"/>
      <c r="H234" s="4" t="s">
        <v>4</v>
      </c>
      <c r="I234" s="1" t="s">
        <v>116</v>
      </c>
      <c r="J234" s="3"/>
      <c r="K234" s="4" t="s">
        <v>5</v>
      </c>
      <c r="M234" s="1" t="s">
        <v>331</v>
      </c>
    </row>
    <row r="235" spans="1:15" ht="12.75">
      <c r="A235" s="5"/>
      <c r="B235" s="5" t="s">
        <v>7</v>
      </c>
      <c r="C235" s="5"/>
      <c r="D235" s="190" t="s">
        <v>29</v>
      </c>
      <c r="E235" s="191"/>
      <c r="F235" s="5" t="s">
        <v>30</v>
      </c>
      <c r="G235" s="5" t="s">
        <v>31</v>
      </c>
      <c r="H235" s="190" t="s">
        <v>44</v>
      </c>
      <c r="I235" s="192"/>
      <c r="J235" s="192"/>
      <c r="K235" s="191"/>
      <c r="L235" s="190" t="s">
        <v>39</v>
      </c>
      <c r="M235" s="191"/>
      <c r="N235" s="192" t="s">
        <v>16</v>
      </c>
      <c r="O235" s="191"/>
    </row>
    <row r="236" spans="1:15" ht="12.75">
      <c r="A236" s="6" t="s">
        <v>6</v>
      </c>
      <c r="B236" s="6" t="s">
        <v>8</v>
      </c>
      <c r="C236" s="6" t="s">
        <v>10</v>
      </c>
      <c r="D236" s="182">
        <v>37986</v>
      </c>
      <c r="E236" s="183"/>
      <c r="F236" s="6" t="s">
        <v>32</v>
      </c>
      <c r="G236" s="6" t="s">
        <v>33</v>
      </c>
      <c r="H236" s="184" t="s">
        <v>11</v>
      </c>
      <c r="I236" s="185"/>
      <c r="J236" s="185"/>
      <c r="K236" s="186"/>
      <c r="L236" s="184" t="s">
        <v>40</v>
      </c>
      <c r="M236" s="186"/>
      <c r="N236" s="187">
        <v>38352</v>
      </c>
      <c r="O236" s="188"/>
    </row>
    <row r="237" spans="1:15" ht="12.75">
      <c r="A237" s="7"/>
      <c r="B237" s="7" t="s">
        <v>9</v>
      </c>
      <c r="C237" s="7"/>
      <c r="D237" s="8" t="s">
        <v>17</v>
      </c>
      <c r="E237" s="8" t="s">
        <v>34</v>
      </c>
      <c r="F237" s="7" t="s">
        <v>35</v>
      </c>
      <c r="G237" s="7" t="s">
        <v>36</v>
      </c>
      <c r="H237" s="7" t="s">
        <v>12</v>
      </c>
      <c r="I237" s="7" t="s">
        <v>13</v>
      </c>
      <c r="J237" s="7" t="s">
        <v>37</v>
      </c>
      <c r="K237" s="7" t="s">
        <v>14</v>
      </c>
      <c r="L237" s="8" t="s">
        <v>15</v>
      </c>
      <c r="M237" s="8" t="s">
        <v>38</v>
      </c>
      <c r="N237" s="8" t="s">
        <v>17</v>
      </c>
      <c r="O237" s="8" t="s">
        <v>28</v>
      </c>
    </row>
    <row r="238" spans="1:15" ht="12.75">
      <c r="A238" s="79"/>
      <c r="B238" s="152"/>
      <c r="C238" s="162"/>
      <c r="D238" s="43"/>
      <c r="E238" s="43"/>
      <c r="F238" s="43"/>
      <c r="G238" s="43"/>
      <c r="H238" s="77"/>
      <c r="I238" s="77"/>
      <c r="J238" s="77"/>
      <c r="K238" s="77"/>
      <c r="L238" s="43"/>
      <c r="M238" s="43"/>
      <c r="N238" s="79"/>
      <c r="O238" s="79"/>
    </row>
    <row r="239" spans="1:15" ht="12.75">
      <c r="A239" s="9" t="s">
        <v>533</v>
      </c>
      <c r="B239" s="9" t="s">
        <v>383</v>
      </c>
      <c r="C239" s="9" t="s">
        <v>384</v>
      </c>
      <c r="D239" s="14"/>
      <c r="E239" s="14"/>
      <c r="F239" s="14" t="s">
        <v>58</v>
      </c>
      <c r="G239" s="14" t="s">
        <v>49</v>
      </c>
      <c r="H239" s="36">
        <v>15468</v>
      </c>
      <c r="I239" s="36">
        <f>H239*80%</f>
        <v>12374.400000000001</v>
      </c>
      <c r="J239" s="36">
        <f>H239*20%</f>
        <v>3093.6000000000004</v>
      </c>
      <c r="K239" s="77"/>
      <c r="L239" s="43" t="s">
        <v>329</v>
      </c>
      <c r="M239" s="43">
        <v>1</v>
      </c>
      <c r="N239" s="79"/>
      <c r="O239" s="79"/>
    </row>
    <row r="240" spans="1:15" ht="12.75">
      <c r="A240" s="79"/>
      <c r="B240" s="105"/>
      <c r="C240" s="114"/>
      <c r="D240" s="43"/>
      <c r="E240" s="43"/>
      <c r="F240" s="43"/>
      <c r="G240" s="43"/>
      <c r="H240" s="77"/>
      <c r="I240" s="137"/>
      <c r="J240" s="77"/>
      <c r="K240" s="77"/>
      <c r="L240" s="43"/>
      <c r="M240" s="43"/>
      <c r="N240" s="79"/>
      <c r="O240" s="79"/>
    </row>
    <row r="241" spans="1:15" ht="12.75">
      <c r="A241" s="9"/>
      <c r="B241" s="93"/>
      <c r="C241" s="163"/>
      <c r="D241" s="43"/>
      <c r="E241" s="43"/>
      <c r="F241" s="43"/>
      <c r="G241" s="43"/>
      <c r="H241" s="77"/>
      <c r="I241" s="137"/>
      <c r="J241" s="77"/>
      <c r="K241" s="77"/>
      <c r="L241" s="43"/>
      <c r="M241" s="43"/>
      <c r="N241" s="79"/>
      <c r="O241" s="79"/>
    </row>
    <row r="242" spans="1:15" ht="12.75">
      <c r="A242" s="9" t="s">
        <v>534</v>
      </c>
      <c r="B242" s="9" t="s">
        <v>391</v>
      </c>
      <c r="C242" s="9" t="s">
        <v>157</v>
      </c>
      <c r="D242" s="14"/>
      <c r="E242" s="14"/>
      <c r="F242" s="14" t="s">
        <v>58</v>
      </c>
      <c r="G242" s="14" t="s">
        <v>49</v>
      </c>
      <c r="H242" s="36">
        <v>30936</v>
      </c>
      <c r="I242" s="36">
        <f>H242*80%</f>
        <v>24748.800000000003</v>
      </c>
      <c r="J242" s="36">
        <f>H242*20%</f>
        <v>6187.200000000001</v>
      </c>
      <c r="K242" s="77"/>
      <c r="L242" s="43" t="s">
        <v>329</v>
      </c>
      <c r="M242" s="43">
        <v>2</v>
      </c>
      <c r="N242" s="79"/>
      <c r="O242" s="79"/>
    </row>
    <row r="243" spans="1:15" ht="12.75">
      <c r="A243" s="9"/>
      <c r="B243" s="93"/>
      <c r="C243" s="163"/>
      <c r="D243" s="43"/>
      <c r="E243" s="43"/>
      <c r="F243" s="43"/>
      <c r="G243" s="43"/>
      <c r="H243" s="77"/>
      <c r="I243" s="137"/>
      <c r="J243" s="77"/>
      <c r="K243" s="77"/>
      <c r="L243" s="43"/>
      <c r="M243" s="43"/>
      <c r="N243" s="79"/>
      <c r="O243" s="79"/>
    </row>
    <row r="244" spans="1:15" ht="12.75">
      <c r="A244" s="79"/>
      <c r="B244" s="79"/>
      <c r="C244" s="164"/>
      <c r="D244" s="43"/>
      <c r="E244" s="43"/>
      <c r="F244" s="43"/>
      <c r="G244" s="43"/>
      <c r="H244" s="77"/>
      <c r="I244" s="137"/>
      <c r="J244" s="77"/>
      <c r="K244" s="77"/>
      <c r="L244" s="43"/>
      <c r="M244" s="43"/>
      <c r="N244" s="79"/>
      <c r="O244" s="79"/>
    </row>
    <row r="245" spans="1:15" ht="12.75">
      <c r="A245" s="9" t="s">
        <v>535</v>
      </c>
      <c r="B245" s="9" t="s">
        <v>288</v>
      </c>
      <c r="C245" s="9" t="s">
        <v>289</v>
      </c>
      <c r="D245" s="14"/>
      <c r="E245" s="14"/>
      <c r="F245" s="14" t="s">
        <v>58</v>
      </c>
      <c r="G245" s="14" t="s">
        <v>49</v>
      </c>
      <c r="H245" s="36">
        <v>15468</v>
      </c>
      <c r="I245" s="36">
        <f>H245*80%</f>
        <v>12374.400000000001</v>
      </c>
      <c r="J245" s="36">
        <f>H245*20%</f>
        <v>3093.6000000000004</v>
      </c>
      <c r="K245" s="77"/>
      <c r="L245" s="43" t="s">
        <v>329</v>
      </c>
      <c r="M245" s="43">
        <v>1</v>
      </c>
      <c r="N245" s="79"/>
      <c r="O245" s="105"/>
    </row>
    <row r="246" spans="1:15" ht="12.75">
      <c r="A246" s="79"/>
      <c r="B246" s="79"/>
      <c r="C246" s="164"/>
      <c r="D246" s="79"/>
      <c r="E246" s="79"/>
      <c r="F246" s="82"/>
      <c r="G246" s="82"/>
      <c r="H246" s="77"/>
      <c r="I246" s="137"/>
      <c r="J246" s="77"/>
      <c r="K246" s="77"/>
      <c r="L246" s="43"/>
      <c r="M246" s="43"/>
      <c r="N246" s="105"/>
      <c r="O246" s="105"/>
    </row>
    <row r="247" spans="1:16" ht="12.75">
      <c r="A247" s="9"/>
      <c r="B247" s="93"/>
      <c r="C247" s="163"/>
      <c r="D247" s="79"/>
      <c r="E247" s="79"/>
      <c r="F247" s="43"/>
      <c r="G247" s="43"/>
      <c r="H247" s="77"/>
      <c r="I247" s="137"/>
      <c r="J247" s="77"/>
      <c r="K247" s="77"/>
      <c r="L247" s="43"/>
      <c r="M247" s="43"/>
      <c r="N247" s="79"/>
      <c r="O247" s="79"/>
      <c r="P247" s="1"/>
    </row>
    <row r="248" spans="1:16" ht="12.75">
      <c r="A248" s="9" t="s">
        <v>536</v>
      </c>
      <c r="B248" s="9" t="s">
        <v>386</v>
      </c>
      <c r="C248" s="9" t="s">
        <v>99</v>
      </c>
      <c r="D248" s="14"/>
      <c r="E248" s="14"/>
      <c r="F248" s="14" t="s">
        <v>58</v>
      </c>
      <c r="G248" s="14" t="s">
        <v>49</v>
      </c>
      <c r="H248" s="36">
        <v>82500</v>
      </c>
      <c r="I248" s="36">
        <f>H248*80%</f>
        <v>66000</v>
      </c>
      <c r="J248" s="36">
        <f>H248*20%</f>
        <v>16500</v>
      </c>
      <c r="K248" s="77"/>
      <c r="L248" s="43" t="s">
        <v>387</v>
      </c>
      <c r="M248" s="43">
        <v>11</v>
      </c>
      <c r="N248" s="79"/>
      <c r="O248" s="79"/>
      <c r="P248" s="1"/>
    </row>
    <row r="249" spans="1:16" ht="12.75">
      <c r="A249" s="9"/>
      <c r="B249" s="93"/>
      <c r="C249" s="163"/>
      <c r="D249" s="79"/>
      <c r="E249" s="79"/>
      <c r="F249" s="43"/>
      <c r="G249" s="43"/>
      <c r="H249" s="77"/>
      <c r="I249" s="137"/>
      <c r="J249" s="77"/>
      <c r="K249" s="77"/>
      <c r="L249" s="43"/>
      <c r="M249" s="43"/>
      <c r="N249" s="79"/>
      <c r="O249" s="79"/>
      <c r="P249" s="1"/>
    </row>
    <row r="250" spans="1:15" ht="12.75">
      <c r="A250" s="79"/>
      <c r="B250" s="79"/>
      <c r="C250" s="164"/>
      <c r="D250" s="79"/>
      <c r="E250" s="79"/>
      <c r="F250" s="82"/>
      <c r="G250" s="82"/>
      <c r="H250" s="77"/>
      <c r="I250" s="137"/>
      <c r="J250" s="77"/>
      <c r="K250" s="77"/>
      <c r="L250" s="43"/>
      <c r="M250" s="43"/>
      <c r="N250" s="105"/>
      <c r="O250" s="105"/>
    </row>
    <row r="251" spans="1:15" ht="12.75">
      <c r="A251" s="9" t="s">
        <v>537</v>
      </c>
      <c r="B251" s="9" t="s">
        <v>388</v>
      </c>
      <c r="C251" s="9" t="s">
        <v>340</v>
      </c>
      <c r="D251" s="14"/>
      <c r="E251" s="14"/>
      <c r="F251" s="14" t="s">
        <v>58</v>
      </c>
      <c r="G251" s="14" t="s">
        <v>49</v>
      </c>
      <c r="H251" s="36">
        <v>30936</v>
      </c>
      <c r="I251" s="36">
        <f>H251*80%</f>
        <v>24748.800000000003</v>
      </c>
      <c r="J251" s="36">
        <f>H251*20%</f>
        <v>6187.200000000001</v>
      </c>
      <c r="K251" s="77"/>
      <c r="L251" s="43" t="s">
        <v>329</v>
      </c>
      <c r="M251" s="43">
        <v>2</v>
      </c>
      <c r="N251" s="79"/>
      <c r="O251" s="105"/>
    </row>
    <row r="252" spans="1:16" ht="12.75">
      <c r="A252" s="79"/>
      <c r="B252" s="79"/>
      <c r="C252" s="164"/>
      <c r="D252" s="79"/>
      <c r="E252" s="79"/>
      <c r="F252" s="43"/>
      <c r="G252" s="43"/>
      <c r="H252" s="77"/>
      <c r="I252" s="137"/>
      <c r="J252" s="77"/>
      <c r="K252" s="77"/>
      <c r="L252" s="43"/>
      <c r="M252" s="43"/>
      <c r="N252" s="105"/>
      <c r="O252" s="105"/>
      <c r="P252" s="163"/>
    </row>
    <row r="253" spans="1:15" ht="12.75">
      <c r="A253" s="9"/>
      <c r="B253" s="93"/>
      <c r="C253" s="163"/>
      <c r="D253" s="79"/>
      <c r="E253" s="79"/>
      <c r="F253" s="43"/>
      <c r="G253" s="43"/>
      <c r="H253" s="77"/>
      <c r="I253" s="137"/>
      <c r="J253" s="77"/>
      <c r="K253" s="77"/>
      <c r="L253" s="43"/>
      <c r="M253" s="43"/>
      <c r="N253" s="79"/>
      <c r="O253" s="105"/>
    </row>
    <row r="254" spans="1:15" ht="12.75">
      <c r="A254" s="9" t="s">
        <v>538</v>
      </c>
      <c r="B254" s="9" t="s">
        <v>393</v>
      </c>
      <c r="C254" s="9" t="s">
        <v>279</v>
      </c>
      <c r="D254" s="14"/>
      <c r="E254" s="14"/>
      <c r="F254" s="14" t="s">
        <v>58</v>
      </c>
      <c r="G254" s="14" t="s">
        <v>49</v>
      </c>
      <c r="H254" s="36">
        <v>15468</v>
      </c>
      <c r="I254" s="36">
        <f>H254*80%</f>
        <v>12374.400000000001</v>
      </c>
      <c r="J254" s="36">
        <f>H254*20%</f>
        <v>3093.6000000000004</v>
      </c>
      <c r="K254" s="77"/>
      <c r="L254" s="43" t="s">
        <v>329</v>
      </c>
      <c r="M254" s="43">
        <v>1</v>
      </c>
      <c r="N254" s="105"/>
      <c r="O254" s="105"/>
    </row>
    <row r="255" spans="1:15" ht="12.75">
      <c r="A255" s="9"/>
      <c r="B255" s="93"/>
      <c r="C255" s="163"/>
      <c r="D255" s="79"/>
      <c r="E255" s="79"/>
      <c r="F255" s="43"/>
      <c r="G255" s="43"/>
      <c r="H255" s="77"/>
      <c r="I255" s="137"/>
      <c r="J255" s="77"/>
      <c r="K255" s="77"/>
      <c r="L255" s="43"/>
      <c r="M255" s="43"/>
      <c r="N255" s="79"/>
      <c r="O255" s="105"/>
    </row>
    <row r="256" spans="1:15" ht="12.75">
      <c r="A256" s="79"/>
      <c r="B256" s="79"/>
      <c r="C256" s="164"/>
      <c r="D256" s="79"/>
      <c r="E256" s="79"/>
      <c r="F256" s="43"/>
      <c r="G256" s="43"/>
      <c r="H256" s="77"/>
      <c r="I256" s="137"/>
      <c r="J256" s="77"/>
      <c r="K256" s="77"/>
      <c r="L256" s="43"/>
      <c r="M256" s="43"/>
      <c r="N256" s="105"/>
      <c r="O256" s="105"/>
    </row>
    <row r="257" spans="1:15" ht="12.75">
      <c r="A257" s="9" t="s">
        <v>539</v>
      </c>
      <c r="B257" s="9" t="s">
        <v>389</v>
      </c>
      <c r="C257" s="9" t="s">
        <v>390</v>
      </c>
      <c r="D257" s="14"/>
      <c r="E257" s="14"/>
      <c r="F257" s="14" t="s">
        <v>58</v>
      </c>
      <c r="G257" s="14" t="s">
        <v>49</v>
      </c>
      <c r="H257" s="36">
        <v>15468</v>
      </c>
      <c r="I257" s="36">
        <f>H257*80%</f>
        <v>12374.400000000001</v>
      </c>
      <c r="J257" s="36">
        <f>H257*20%</f>
        <v>3093.6000000000004</v>
      </c>
      <c r="K257" s="77"/>
      <c r="L257" s="43" t="s">
        <v>329</v>
      </c>
      <c r="M257" s="43">
        <v>1</v>
      </c>
      <c r="N257" s="79"/>
      <c r="O257" s="105"/>
    </row>
    <row r="258" spans="1:15" ht="12.75">
      <c r="A258" s="79"/>
      <c r="B258" s="79"/>
      <c r="C258" s="164"/>
      <c r="D258" s="79"/>
      <c r="E258" s="79"/>
      <c r="F258" s="43"/>
      <c r="G258" s="43"/>
      <c r="H258" s="77"/>
      <c r="I258" s="77"/>
      <c r="J258" s="77"/>
      <c r="K258" s="77"/>
      <c r="L258" s="43"/>
      <c r="M258" s="43"/>
      <c r="N258" s="105"/>
      <c r="O258" s="105"/>
    </row>
    <row r="259" spans="1:15" ht="12.75">
      <c r="A259" s="9"/>
      <c r="B259" s="79"/>
      <c r="C259" s="164"/>
      <c r="D259" s="79"/>
      <c r="E259" s="79"/>
      <c r="F259" s="43"/>
      <c r="G259" s="43"/>
      <c r="H259" s="77"/>
      <c r="I259" s="137"/>
      <c r="J259" s="77"/>
      <c r="K259" s="77"/>
      <c r="L259" s="43"/>
      <c r="M259" s="43"/>
      <c r="N259" s="79"/>
      <c r="O259" s="105"/>
    </row>
    <row r="260" spans="1:15" ht="12.75">
      <c r="A260" s="79"/>
      <c r="B260" s="9"/>
      <c r="C260" s="9"/>
      <c r="D260" s="14"/>
      <c r="E260" s="14"/>
      <c r="F260" s="14"/>
      <c r="G260" s="14"/>
      <c r="H260" s="36"/>
      <c r="I260" s="36"/>
      <c r="J260" s="36"/>
      <c r="K260" s="77"/>
      <c r="L260" s="43"/>
      <c r="M260" s="43"/>
      <c r="N260" s="105"/>
      <c r="O260" s="105"/>
    </row>
    <row r="261" spans="1:15" ht="12.75">
      <c r="A261" s="79"/>
      <c r="B261" s="79"/>
      <c r="C261" s="164"/>
      <c r="D261" s="79"/>
      <c r="E261" s="79"/>
      <c r="F261" s="43"/>
      <c r="G261" s="43"/>
      <c r="H261" s="77"/>
      <c r="I261" s="77"/>
      <c r="J261" s="77"/>
      <c r="K261" s="77"/>
      <c r="L261" s="43"/>
      <c r="M261" s="43"/>
      <c r="N261" s="105"/>
      <c r="O261" s="105"/>
    </row>
    <row r="262" spans="1:15" ht="12.75">
      <c r="A262" s="79"/>
      <c r="B262" s="79"/>
      <c r="C262" s="164"/>
      <c r="D262" s="79"/>
      <c r="E262" s="79"/>
      <c r="F262" s="43"/>
      <c r="G262" s="43"/>
      <c r="H262" s="77"/>
      <c r="I262" s="77"/>
      <c r="J262" s="77"/>
      <c r="K262" s="77"/>
      <c r="L262" s="43"/>
      <c r="M262" s="43"/>
      <c r="N262" s="105"/>
      <c r="O262" s="105"/>
    </row>
    <row r="263" spans="1:15" ht="12.75">
      <c r="A263" s="81"/>
      <c r="B263" s="81"/>
      <c r="C263" s="165"/>
      <c r="D263" s="81"/>
      <c r="E263" s="81"/>
      <c r="F263" s="83"/>
      <c r="G263" s="83"/>
      <c r="H263" s="130"/>
      <c r="I263" s="130"/>
      <c r="J263" s="130"/>
      <c r="K263" s="130"/>
      <c r="L263" s="84"/>
      <c r="M263" s="84"/>
      <c r="N263" s="112"/>
      <c r="O263" s="112"/>
    </row>
    <row r="264" spans="1:11" ht="12.75">
      <c r="A264" s="1"/>
      <c r="B264" s="119"/>
      <c r="C264" s="120"/>
      <c r="D264" s="2"/>
      <c r="E264" s="2"/>
      <c r="F264" s="15"/>
      <c r="G264" s="2" t="s">
        <v>19</v>
      </c>
      <c r="H264" s="48">
        <f>SUM(H238:H263)</f>
        <v>206244</v>
      </c>
      <c r="I264" s="48">
        <f>SUM(I238:I263)</f>
        <v>164995.2</v>
      </c>
      <c r="J264" s="48">
        <f>SUM(J238:J263)</f>
        <v>41248.8</v>
      </c>
      <c r="K264" s="48"/>
    </row>
    <row r="265" spans="1:11" ht="12.75">
      <c r="A265" s="1"/>
      <c r="B265" s="1"/>
      <c r="C265" s="2"/>
      <c r="D265" s="2"/>
      <c r="E265" s="2"/>
      <c r="F265" s="16"/>
      <c r="G265" s="2" t="s">
        <v>20</v>
      </c>
      <c r="H265" s="49">
        <f>H174+H219+H264</f>
        <v>513384</v>
      </c>
      <c r="I265" s="49">
        <f>I174+I219+I264</f>
        <v>410707.2</v>
      </c>
      <c r="J265" s="49">
        <f>J174+J219+J264</f>
        <v>102676.8</v>
      </c>
      <c r="K265" s="48"/>
    </row>
    <row r="266" spans="1:11" ht="12.75">
      <c r="A266" s="1"/>
      <c r="B266" s="1"/>
      <c r="C266" s="2"/>
      <c r="D266" s="2"/>
      <c r="E266" s="2"/>
      <c r="F266" s="17"/>
      <c r="G266" s="2" t="s">
        <v>21</v>
      </c>
      <c r="H266" s="49"/>
      <c r="I266" s="49"/>
      <c r="J266" s="49"/>
      <c r="K266" s="48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8" ht="12.75">
      <c r="A268" s="1"/>
      <c r="C268" s="1"/>
      <c r="D268" s="1"/>
      <c r="E268" s="1"/>
      <c r="F268" s="4"/>
      <c r="G268" s="1"/>
      <c r="H268" s="1"/>
    </row>
    <row r="269" spans="1:11" ht="12.75">
      <c r="A269" s="1"/>
      <c r="B269" s="11" t="s">
        <v>55</v>
      </c>
      <c r="C269" s="1"/>
      <c r="D269" s="1"/>
      <c r="E269" s="1"/>
      <c r="F269" s="1"/>
      <c r="G269" s="1"/>
      <c r="H269" s="1"/>
      <c r="I269" s="189" t="s">
        <v>56</v>
      </c>
      <c r="J269" s="189"/>
      <c r="K269" s="189"/>
    </row>
    <row r="270" spans="1:11" ht="12.75">
      <c r="A270" s="1"/>
      <c r="B270" s="11" t="s">
        <v>22</v>
      </c>
      <c r="C270" s="1"/>
      <c r="D270" s="1"/>
      <c r="E270" s="1"/>
      <c r="F270" s="1"/>
      <c r="G270" s="1"/>
      <c r="H270" s="1"/>
      <c r="I270" s="189" t="s">
        <v>23</v>
      </c>
      <c r="J270" s="189"/>
      <c r="K270" s="189"/>
    </row>
    <row r="271" spans="1:15" ht="12.75">
      <c r="A271" s="1"/>
      <c r="B271" s="11"/>
      <c r="C271" s="1"/>
      <c r="D271" s="1"/>
      <c r="E271" s="1"/>
      <c r="F271" s="1"/>
      <c r="G271" s="1"/>
      <c r="H271" s="1"/>
      <c r="I271" s="11"/>
      <c r="J271" s="11"/>
      <c r="K271" s="11"/>
      <c r="O271" s="4" t="s">
        <v>59</v>
      </c>
    </row>
    <row r="272" spans="1:15" ht="12.75">
      <c r="A272" s="189" t="s">
        <v>43</v>
      </c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</row>
    <row r="273" spans="1:15" ht="12.75">
      <c r="A273" s="189" t="s">
        <v>41</v>
      </c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</row>
    <row r="274" spans="1:15" ht="12.75">
      <c r="A274" s="189" t="s">
        <v>211</v>
      </c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</row>
    <row r="275" spans="1:15" ht="12.75">
      <c r="A275" s="189" t="s">
        <v>95</v>
      </c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</row>
    <row r="276" spans="1:15" ht="12.75">
      <c r="A276" s="189" t="s">
        <v>42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</row>
    <row r="277" spans="1:11" ht="12.75">
      <c r="A277" s="4" t="s">
        <v>0</v>
      </c>
      <c r="B277" s="1" t="s">
        <v>24</v>
      </c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4" t="s">
        <v>1</v>
      </c>
      <c r="B278" s="1" t="s">
        <v>25</v>
      </c>
      <c r="C278" s="1"/>
      <c r="D278" s="1"/>
      <c r="E278" s="1"/>
      <c r="F278" s="1"/>
      <c r="G278" s="1"/>
      <c r="H278" s="1"/>
      <c r="I278" s="1"/>
      <c r="J278" s="4" t="s">
        <v>18</v>
      </c>
      <c r="K278" s="1"/>
    </row>
    <row r="279" spans="1:13" ht="12.75">
      <c r="A279" s="4" t="s">
        <v>2</v>
      </c>
      <c r="B279" s="1" t="s">
        <v>26</v>
      </c>
      <c r="C279" s="2" t="s">
        <v>3</v>
      </c>
      <c r="D279" s="1" t="s">
        <v>27</v>
      </c>
      <c r="E279" s="2"/>
      <c r="F279" s="1"/>
      <c r="G279" s="4"/>
      <c r="H279" s="4" t="s">
        <v>4</v>
      </c>
      <c r="I279" s="1" t="s">
        <v>116</v>
      </c>
      <c r="J279" s="3"/>
      <c r="K279" s="4" t="s">
        <v>5</v>
      </c>
      <c r="M279" s="1" t="s">
        <v>331</v>
      </c>
    </row>
    <row r="280" spans="1:15" ht="12.75">
      <c r="A280" s="5"/>
      <c r="B280" s="5" t="s">
        <v>7</v>
      </c>
      <c r="C280" s="5"/>
      <c r="D280" s="190" t="s">
        <v>29</v>
      </c>
      <c r="E280" s="191"/>
      <c r="F280" s="5" t="s">
        <v>30</v>
      </c>
      <c r="G280" s="5" t="s">
        <v>31</v>
      </c>
      <c r="H280" s="190" t="s">
        <v>44</v>
      </c>
      <c r="I280" s="192"/>
      <c r="J280" s="192"/>
      <c r="K280" s="191"/>
      <c r="L280" s="190" t="s">
        <v>39</v>
      </c>
      <c r="M280" s="191"/>
      <c r="N280" s="192" t="s">
        <v>16</v>
      </c>
      <c r="O280" s="191"/>
    </row>
    <row r="281" spans="1:15" ht="12.75">
      <c r="A281" s="6" t="s">
        <v>6</v>
      </c>
      <c r="B281" s="6" t="s">
        <v>8</v>
      </c>
      <c r="C281" s="6" t="s">
        <v>10</v>
      </c>
      <c r="D281" s="182">
        <v>37986</v>
      </c>
      <c r="E281" s="183"/>
      <c r="F281" s="6" t="s">
        <v>32</v>
      </c>
      <c r="G281" s="6" t="s">
        <v>33</v>
      </c>
      <c r="H281" s="184" t="s">
        <v>11</v>
      </c>
      <c r="I281" s="185"/>
      <c r="J281" s="185"/>
      <c r="K281" s="186"/>
      <c r="L281" s="184" t="s">
        <v>40</v>
      </c>
      <c r="M281" s="186"/>
      <c r="N281" s="187">
        <v>38352</v>
      </c>
      <c r="O281" s="188"/>
    </row>
    <row r="282" spans="1:15" ht="12.75">
      <c r="A282" s="7"/>
      <c r="B282" s="7" t="s">
        <v>9</v>
      </c>
      <c r="C282" s="7"/>
      <c r="D282" s="8" t="s">
        <v>17</v>
      </c>
      <c r="E282" s="8" t="s">
        <v>34</v>
      </c>
      <c r="F282" s="7" t="s">
        <v>35</v>
      </c>
      <c r="G282" s="7" t="s">
        <v>36</v>
      </c>
      <c r="H282" s="7" t="s">
        <v>12</v>
      </c>
      <c r="I282" s="7" t="s">
        <v>13</v>
      </c>
      <c r="J282" s="7" t="s">
        <v>37</v>
      </c>
      <c r="K282" s="7" t="s">
        <v>14</v>
      </c>
      <c r="L282" s="8" t="s">
        <v>15</v>
      </c>
      <c r="M282" s="8" t="s">
        <v>38</v>
      </c>
      <c r="N282" s="8" t="s">
        <v>17</v>
      </c>
      <c r="O282" s="8" t="s">
        <v>28</v>
      </c>
    </row>
    <row r="283" spans="1:15" ht="12.75">
      <c r="A283" s="9"/>
      <c r="B283" s="146" t="s">
        <v>399</v>
      </c>
      <c r="C283" s="101"/>
      <c r="D283" s="14"/>
      <c r="E283" s="14"/>
      <c r="F283" s="14"/>
      <c r="G283" s="14"/>
      <c r="H283" s="39"/>
      <c r="I283" s="39"/>
      <c r="J283" s="39"/>
      <c r="K283" s="46"/>
      <c r="L283" s="9"/>
      <c r="M283" s="9"/>
      <c r="N283" s="9"/>
      <c r="O283" s="9"/>
    </row>
    <row r="284" spans="1:15" ht="12.75" customHeight="1">
      <c r="A284" s="9" t="s">
        <v>540</v>
      </c>
      <c r="B284" s="79" t="s">
        <v>400</v>
      </c>
      <c r="C284" s="79" t="s">
        <v>174</v>
      </c>
      <c r="D284" s="43"/>
      <c r="E284" s="43"/>
      <c r="F284" s="14" t="s">
        <v>58</v>
      </c>
      <c r="G284" s="14" t="s">
        <v>49</v>
      </c>
      <c r="H284" s="36">
        <v>31856</v>
      </c>
      <c r="I284" s="36">
        <f>H284*80%</f>
        <v>25484.800000000003</v>
      </c>
      <c r="J284" s="36">
        <f>H284*20%</f>
        <v>6371.200000000001</v>
      </c>
      <c r="K284" s="77"/>
      <c r="L284" s="43" t="s">
        <v>329</v>
      </c>
      <c r="M284" s="43">
        <v>2</v>
      </c>
      <c r="N284" s="79"/>
      <c r="O284" s="79"/>
    </row>
    <row r="285" spans="1:15" ht="12" customHeight="1">
      <c r="A285" s="9"/>
      <c r="B285" s="93"/>
      <c r="C285" s="93"/>
      <c r="D285" s="43"/>
      <c r="E285" s="43"/>
      <c r="F285" s="43"/>
      <c r="G285" s="43"/>
      <c r="H285" s="77"/>
      <c r="I285" s="137"/>
      <c r="J285" s="77"/>
      <c r="K285" s="77"/>
      <c r="L285" s="43"/>
      <c r="M285" s="43"/>
      <c r="N285" s="79"/>
      <c r="O285" s="79"/>
    </row>
    <row r="286" spans="1:15" ht="12" customHeight="1">
      <c r="A286" s="79"/>
      <c r="B286" s="105"/>
      <c r="C286" s="105"/>
      <c r="D286" s="43"/>
      <c r="E286" s="43"/>
      <c r="F286" s="43"/>
      <c r="G286" s="43"/>
      <c r="H286" s="77"/>
      <c r="I286" s="137"/>
      <c r="J286" s="77"/>
      <c r="K286" s="77"/>
      <c r="L286" s="43"/>
      <c r="M286" s="43"/>
      <c r="N286" s="79"/>
      <c r="O286" s="79"/>
    </row>
    <row r="287" spans="1:15" ht="12" customHeight="1">
      <c r="A287" s="9" t="s">
        <v>541</v>
      </c>
      <c r="B287" s="79" t="s">
        <v>401</v>
      </c>
      <c r="C287" s="79" t="s">
        <v>402</v>
      </c>
      <c r="D287" s="43"/>
      <c r="E287" s="43"/>
      <c r="F287" s="14" t="s">
        <v>58</v>
      </c>
      <c r="G287" s="14" t="s">
        <v>49</v>
      </c>
      <c r="H287" s="36">
        <v>15928</v>
      </c>
      <c r="I287" s="36">
        <f>H287*80%</f>
        <v>12742.400000000001</v>
      </c>
      <c r="J287" s="36">
        <f>H287*20%</f>
        <v>3185.6000000000004</v>
      </c>
      <c r="K287" s="77"/>
      <c r="L287" s="43" t="s">
        <v>329</v>
      </c>
      <c r="M287" s="43">
        <v>1</v>
      </c>
      <c r="N287" s="105"/>
      <c r="O287" s="105"/>
    </row>
    <row r="288" spans="1:15" ht="12.75" customHeight="1">
      <c r="A288" s="9"/>
      <c r="B288" s="93"/>
      <c r="C288" s="93"/>
      <c r="D288" s="79"/>
      <c r="E288" s="79"/>
      <c r="F288" s="43"/>
      <c r="G288" s="43"/>
      <c r="H288" s="77"/>
      <c r="I288" s="137"/>
      <c r="J288" s="77"/>
      <c r="K288" s="77"/>
      <c r="L288" s="43"/>
      <c r="M288" s="43"/>
      <c r="N288" s="105"/>
      <c r="O288" s="105"/>
    </row>
    <row r="289" spans="1:15" ht="12" customHeight="1">
      <c r="A289" s="79"/>
      <c r="B289" s="93"/>
      <c r="C289" s="93"/>
      <c r="D289" s="79"/>
      <c r="E289" s="79"/>
      <c r="F289" s="43"/>
      <c r="G289" s="43"/>
      <c r="H289" s="77"/>
      <c r="I289" s="137"/>
      <c r="J289" s="77"/>
      <c r="K289" s="77"/>
      <c r="L289" s="43"/>
      <c r="M289" s="43"/>
      <c r="N289" s="105"/>
      <c r="O289" s="105"/>
    </row>
    <row r="290" spans="1:15" ht="12" customHeight="1">
      <c r="A290" s="9" t="s">
        <v>542</v>
      </c>
      <c r="B290" s="79" t="s">
        <v>403</v>
      </c>
      <c r="C290" s="79" t="s">
        <v>98</v>
      </c>
      <c r="D290" s="43"/>
      <c r="E290" s="43"/>
      <c r="F290" s="14" t="s">
        <v>58</v>
      </c>
      <c r="G290" s="14" t="s">
        <v>49</v>
      </c>
      <c r="H290" s="36">
        <v>30000</v>
      </c>
      <c r="I290" s="36">
        <f>H290*80%</f>
        <v>24000</v>
      </c>
      <c r="J290" s="36">
        <f>H290*20%</f>
        <v>6000</v>
      </c>
      <c r="K290" s="77"/>
      <c r="L290" s="43" t="s">
        <v>404</v>
      </c>
      <c r="M290" s="43">
        <v>4</v>
      </c>
      <c r="N290" s="105"/>
      <c r="O290" s="105"/>
    </row>
    <row r="291" spans="1:15" ht="12.75" customHeight="1">
      <c r="A291" s="79"/>
      <c r="B291" s="79"/>
      <c r="C291" s="79"/>
      <c r="D291" s="79"/>
      <c r="E291" s="79"/>
      <c r="F291" s="43"/>
      <c r="G291" s="43"/>
      <c r="H291" s="77"/>
      <c r="I291" s="137"/>
      <c r="J291" s="77"/>
      <c r="K291" s="77"/>
      <c r="L291" s="43"/>
      <c r="M291" s="43"/>
      <c r="N291" s="105"/>
      <c r="O291" s="105"/>
    </row>
    <row r="292" spans="1:15" ht="12.75" customHeight="1">
      <c r="A292" s="9"/>
      <c r="B292" s="93"/>
      <c r="C292" s="93"/>
      <c r="D292" s="79"/>
      <c r="E292" s="79"/>
      <c r="F292" s="43"/>
      <c r="G292" s="43"/>
      <c r="H292" s="77"/>
      <c r="I292" s="137"/>
      <c r="J292" s="77"/>
      <c r="K292" s="77"/>
      <c r="L292" s="43"/>
      <c r="M292" s="43"/>
      <c r="N292" s="79"/>
      <c r="O292" s="105"/>
    </row>
    <row r="293" spans="1:15" ht="12.75" customHeight="1">
      <c r="A293" s="9" t="s">
        <v>543</v>
      </c>
      <c r="B293" s="79" t="s">
        <v>405</v>
      </c>
      <c r="C293" s="79" t="s">
        <v>406</v>
      </c>
      <c r="D293" s="43"/>
      <c r="E293" s="43"/>
      <c r="F293" s="14" t="s">
        <v>58</v>
      </c>
      <c r="G293" s="14" t="s">
        <v>49</v>
      </c>
      <c r="H293" s="36">
        <v>7500</v>
      </c>
      <c r="I293" s="36">
        <f>H293*80%</f>
        <v>6000</v>
      </c>
      <c r="J293" s="36">
        <f>H293*20%</f>
        <v>1500</v>
      </c>
      <c r="K293" s="77"/>
      <c r="L293" s="43" t="s">
        <v>404</v>
      </c>
      <c r="M293" s="43">
        <v>1</v>
      </c>
      <c r="N293" s="105"/>
      <c r="O293" s="105"/>
    </row>
    <row r="294" spans="1:15" ht="12.75" customHeight="1">
      <c r="A294" s="79"/>
      <c r="B294" s="79"/>
      <c r="C294" s="79"/>
      <c r="D294" s="43"/>
      <c r="E294" s="43"/>
      <c r="F294" s="14"/>
      <c r="G294" s="14"/>
      <c r="H294" s="36"/>
      <c r="I294" s="36"/>
      <c r="J294" s="36"/>
      <c r="K294" s="77"/>
      <c r="L294" s="43"/>
      <c r="M294" s="43"/>
      <c r="N294" s="105"/>
      <c r="O294" s="105"/>
    </row>
    <row r="295" spans="1:15" ht="12.75" customHeight="1">
      <c r="A295" s="79"/>
      <c r="B295" s="79"/>
      <c r="C295" s="79"/>
      <c r="D295" s="43"/>
      <c r="E295" s="43"/>
      <c r="F295" s="14"/>
      <c r="G295" s="14"/>
      <c r="H295" s="36"/>
      <c r="I295" s="36"/>
      <c r="J295" s="36"/>
      <c r="K295" s="77"/>
      <c r="L295" s="43"/>
      <c r="M295" s="43"/>
      <c r="N295" s="105"/>
      <c r="O295" s="105"/>
    </row>
    <row r="296" spans="1:15" ht="12.75" customHeight="1">
      <c r="A296" s="9" t="s">
        <v>544</v>
      </c>
      <c r="B296" s="79" t="s">
        <v>407</v>
      </c>
      <c r="C296" s="79" t="s">
        <v>99</v>
      </c>
      <c r="D296" s="43"/>
      <c r="E296" s="43"/>
      <c r="F296" s="14" t="s">
        <v>58</v>
      </c>
      <c r="G296" s="14" t="s">
        <v>49</v>
      </c>
      <c r="H296" s="36">
        <v>75000</v>
      </c>
      <c r="I296" s="36">
        <f>H296*80%</f>
        <v>60000</v>
      </c>
      <c r="J296" s="36">
        <f>H296*20%</f>
        <v>15000</v>
      </c>
      <c r="K296" s="77"/>
      <c r="L296" s="43" t="s">
        <v>404</v>
      </c>
      <c r="M296" s="43">
        <v>10</v>
      </c>
      <c r="N296" s="105"/>
      <c r="O296" s="105"/>
    </row>
    <row r="297" spans="1:15" ht="12.75" customHeight="1">
      <c r="A297" s="79"/>
      <c r="B297" s="79"/>
      <c r="C297" s="79"/>
      <c r="D297" s="79"/>
      <c r="E297" s="79"/>
      <c r="F297" s="43"/>
      <c r="G297" s="43"/>
      <c r="H297" s="77"/>
      <c r="I297" s="137"/>
      <c r="J297" s="77"/>
      <c r="K297" s="77"/>
      <c r="L297" s="43"/>
      <c r="M297" s="43"/>
      <c r="N297" s="105"/>
      <c r="O297" s="105"/>
    </row>
    <row r="298" spans="1:15" ht="12.75" customHeight="1">
      <c r="A298" s="79"/>
      <c r="B298" s="105"/>
      <c r="C298" s="105"/>
      <c r="D298" s="79"/>
      <c r="E298" s="79"/>
      <c r="F298" s="43"/>
      <c r="G298" s="43"/>
      <c r="H298" s="77"/>
      <c r="I298" s="137"/>
      <c r="J298" s="77"/>
      <c r="K298" s="77"/>
      <c r="L298" s="43"/>
      <c r="M298" s="43"/>
      <c r="N298" s="105"/>
      <c r="O298" s="105"/>
    </row>
    <row r="299" spans="1:15" ht="12.75" customHeight="1">
      <c r="A299" s="9" t="s">
        <v>545</v>
      </c>
      <c r="B299" s="79" t="s">
        <v>408</v>
      </c>
      <c r="C299" s="79" t="s">
        <v>45</v>
      </c>
      <c r="D299" s="43"/>
      <c r="E299" s="43"/>
      <c r="F299" s="14" t="s">
        <v>58</v>
      </c>
      <c r="G299" s="14" t="s">
        <v>49</v>
      </c>
      <c r="H299" s="36">
        <v>5980</v>
      </c>
      <c r="I299" s="36">
        <f>H299*80%</f>
        <v>4784</v>
      </c>
      <c r="J299" s="36">
        <f>H299*20%</f>
        <v>1196</v>
      </c>
      <c r="K299" s="77"/>
      <c r="L299" s="43" t="s">
        <v>398</v>
      </c>
      <c r="M299" s="43">
        <v>8</v>
      </c>
      <c r="N299" s="105"/>
      <c r="O299" s="105"/>
    </row>
    <row r="300" spans="1:15" ht="12.75" customHeight="1">
      <c r="A300" s="79"/>
      <c r="B300" s="79"/>
      <c r="C300" s="79"/>
      <c r="D300" s="79"/>
      <c r="E300" s="79"/>
      <c r="F300" s="43"/>
      <c r="G300" s="43"/>
      <c r="H300" s="77"/>
      <c r="I300" s="137"/>
      <c r="J300" s="77"/>
      <c r="K300" s="77"/>
      <c r="L300" s="43" t="s">
        <v>397</v>
      </c>
      <c r="M300" s="43">
        <v>8</v>
      </c>
      <c r="N300" s="105"/>
      <c r="O300" s="105"/>
    </row>
    <row r="301" spans="1:15" ht="12.75" customHeight="1">
      <c r="A301" s="79"/>
      <c r="B301" s="79"/>
      <c r="C301" s="79"/>
      <c r="D301" s="79"/>
      <c r="E301" s="79"/>
      <c r="F301" s="43"/>
      <c r="G301" s="43"/>
      <c r="H301" s="77"/>
      <c r="I301" s="137"/>
      <c r="J301" s="77"/>
      <c r="K301" s="77"/>
      <c r="L301" s="43"/>
      <c r="M301" s="43"/>
      <c r="N301" s="105"/>
      <c r="O301" s="105"/>
    </row>
    <row r="302" spans="1:15" ht="12.75" customHeight="1">
      <c r="A302" s="9" t="s">
        <v>546</v>
      </c>
      <c r="B302" s="79" t="s">
        <v>409</v>
      </c>
      <c r="C302" s="79" t="s">
        <v>96</v>
      </c>
      <c r="D302" s="43"/>
      <c r="E302" s="43"/>
      <c r="F302" s="14" t="s">
        <v>58</v>
      </c>
      <c r="G302" s="14" t="s">
        <v>49</v>
      </c>
      <c r="H302" s="36">
        <v>15928</v>
      </c>
      <c r="I302" s="36">
        <f>H302*80%</f>
        <v>12742.400000000001</v>
      </c>
      <c r="J302" s="36">
        <f>H302*20%</f>
        <v>3185.6000000000004</v>
      </c>
      <c r="K302" s="77"/>
      <c r="L302" s="43" t="s">
        <v>329</v>
      </c>
      <c r="M302" s="43">
        <v>1</v>
      </c>
      <c r="N302" s="105"/>
      <c r="O302" s="105"/>
    </row>
    <row r="303" spans="1:15" ht="12.75" customHeight="1">
      <c r="A303" s="79"/>
      <c r="B303" s="79"/>
      <c r="C303" s="79"/>
      <c r="D303" s="43"/>
      <c r="E303" s="43"/>
      <c r="F303" s="14"/>
      <c r="G303" s="14"/>
      <c r="H303" s="36"/>
      <c r="I303" s="36"/>
      <c r="J303" s="36"/>
      <c r="K303" s="77"/>
      <c r="L303" s="43"/>
      <c r="M303" s="43"/>
      <c r="N303" s="105"/>
      <c r="O303" s="105"/>
    </row>
    <row r="304" spans="1:15" ht="12.75" customHeight="1">
      <c r="A304" s="79"/>
      <c r="B304" s="79"/>
      <c r="C304" s="79"/>
      <c r="D304" s="43"/>
      <c r="E304" s="43"/>
      <c r="F304" s="14"/>
      <c r="G304" s="14"/>
      <c r="H304" s="36"/>
      <c r="I304" s="36"/>
      <c r="J304" s="36"/>
      <c r="K304" s="77"/>
      <c r="L304" s="43"/>
      <c r="M304" s="43"/>
      <c r="N304" s="105"/>
      <c r="O304" s="105"/>
    </row>
    <row r="305" spans="1:15" ht="12.75" customHeight="1">
      <c r="A305" s="79"/>
      <c r="B305" s="79"/>
      <c r="C305" s="79"/>
      <c r="D305" s="43"/>
      <c r="E305" s="43"/>
      <c r="F305" s="14"/>
      <c r="G305" s="14"/>
      <c r="H305" s="36"/>
      <c r="I305" s="36"/>
      <c r="J305" s="36"/>
      <c r="K305" s="77"/>
      <c r="L305" s="43"/>
      <c r="M305" s="43"/>
      <c r="N305" s="105"/>
      <c r="O305" s="105"/>
    </row>
    <row r="306" spans="1:15" ht="12.75" customHeight="1">
      <c r="A306" s="79"/>
      <c r="B306" s="79"/>
      <c r="C306" s="79"/>
      <c r="D306" s="43"/>
      <c r="E306" s="43"/>
      <c r="F306" s="14"/>
      <c r="G306" s="14"/>
      <c r="H306" s="36"/>
      <c r="I306" s="36"/>
      <c r="J306" s="36"/>
      <c r="K306" s="77"/>
      <c r="L306" s="43"/>
      <c r="M306" s="43"/>
      <c r="N306" s="105"/>
      <c r="O306" s="105"/>
    </row>
    <row r="307" spans="1:15" ht="12.75" customHeight="1">
      <c r="A307" s="79"/>
      <c r="B307" s="79"/>
      <c r="C307" s="79"/>
      <c r="D307" s="43"/>
      <c r="E307" s="43"/>
      <c r="F307" s="14"/>
      <c r="G307" s="14"/>
      <c r="H307" s="36"/>
      <c r="I307" s="36"/>
      <c r="J307" s="36"/>
      <c r="K307" s="77"/>
      <c r="L307" s="43"/>
      <c r="M307" s="43"/>
      <c r="N307" s="105"/>
      <c r="O307" s="105"/>
    </row>
    <row r="308" spans="1:15" ht="12.75" customHeight="1">
      <c r="A308" s="9"/>
      <c r="B308" s="93"/>
      <c r="C308" s="93"/>
      <c r="D308" s="43"/>
      <c r="E308" s="43"/>
      <c r="F308" s="43"/>
      <c r="G308" s="43"/>
      <c r="H308" s="77"/>
      <c r="I308" s="137"/>
      <c r="J308" s="77"/>
      <c r="K308" s="77"/>
      <c r="L308" s="43"/>
      <c r="M308" s="43"/>
      <c r="N308" s="79"/>
      <c r="O308" s="79"/>
    </row>
    <row r="309" spans="1:15" ht="12.75" customHeight="1">
      <c r="A309" s="81"/>
      <c r="B309" s="112"/>
      <c r="C309" s="112"/>
      <c r="D309" s="84"/>
      <c r="E309" s="84"/>
      <c r="F309" s="84"/>
      <c r="G309" s="84"/>
      <c r="H309" s="130"/>
      <c r="I309" s="130"/>
      <c r="J309" s="130"/>
      <c r="K309" s="130"/>
      <c r="L309" s="84"/>
      <c r="M309" s="84"/>
      <c r="N309" s="81"/>
      <c r="O309" s="81"/>
    </row>
    <row r="310" spans="1:13" ht="12.75">
      <c r="A310" s="1"/>
      <c r="B310" s="1"/>
      <c r="C310" s="2"/>
      <c r="D310" s="2"/>
      <c r="E310" s="2"/>
      <c r="F310" s="17"/>
      <c r="G310" s="2" t="s">
        <v>19</v>
      </c>
      <c r="H310" s="47">
        <f>SUM(H283:H309)</f>
        <v>182192</v>
      </c>
      <c r="I310" s="47">
        <f>SUM(I283:I309)</f>
        <v>145753.6</v>
      </c>
      <c r="J310" s="47">
        <f>SUM(J283:J309)</f>
        <v>36438.4</v>
      </c>
      <c r="K310" s="47"/>
      <c r="M310" s="166"/>
    </row>
    <row r="311" spans="1:11" ht="12.75">
      <c r="A311" s="1"/>
      <c r="B311" s="1"/>
      <c r="C311" s="2"/>
      <c r="D311" s="2"/>
      <c r="E311" s="2"/>
      <c r="F311" s="16"/>
      <c r="G311" s="2" t="s">
        <v>20</v>
      </c>
      <c r="H311" s="49">
        <f>SUM(H310)</f>
        <v>182192</v>
      </c>
      <c r="I311" s="49">
        <f>SUM(I310)</f>
        <v>145753.6</v>
      </c>
      <c r="J311" s="49">
        <f>SUM(J310)</f>
        <v>36438.4</v>
      </c>
      <c r="K311" s="48"/>
    </row>
    <row r="312" spans="1:11" ht="12.75">
      <c r="A312" s="1"/>
      <c r="B312" s="1"/>
      <c r="C312" s="2"/>
      <c r="D312" s="2"/>
      <c r="E312" s="2"/>
      <c r="F312" s="17"/>
      <c r="G312" s="2" t="s">
        <v>21</v>
      </c>
      <c r="H312" s="49"/>
      <c r="I312" s="49"/>
      <c r="J312" s="49"/>
      <c r="K312" s="48"/>
    </row>
    <row r="313" spans="1:11" ht="12.75">
      <c r="A313" s="1"/>
      <c r="B313" s="1"/>
      <c r="C313" s="2"/>
      <c r="D313" s="2"/>
      <c r="E313" s="2"/>
      <c r="F313" s="17"/>
      <c r="G313" s="2"/>
      <c r="H313" s="17"/>
      <c r="I313" s="17"/>
      <c r="J313" s="17"/>
      <c r="K313" s="30"/>
    </row>
    <row r="314" spans="1:11" ht="12.75">
      <c r="A314" s="1"/>
      <c r="B314" s="11" t="s">
        <v>55</v>
      </c>
      <c r="C314" s="1"/>
      <c r="D314" s="1"/>
      <c r="E314" s="1"/>
      <c r="F314" s="1"/>
      <c r="G314" s="1"/>
      <c r="H314" s="1"/>
      <c r="I314" s="189" t="s">
        <v>56</v>
      </c>
      <c r="J314" s="189"/>
      <c r="K314" s="189"/>
    </row>
    <row r="315" spans="1:11" ht="12.75">
      <c r="A315" s="1"/>
      <c r="B315" s="11" t="s">
        <v>22</v>
      </c>
      <c r="C315" s="1"/>
      <c r="D315" s="1"/>
      <c r="E315" s="1"/>
      <c r="F315" s="1"/>
      <c r="G315" s="1"/>
      <c r="H315" s="1"/>
      <c r="I315" s="189" t="s">
        <v>23</v>
      </c>
      <c r="J315" s="189"/>
      <c r="K315" s="189"/>
    </row>
    <row r="316" ht="12.75">
      <c r="O316" s="4" t="s">
        <v>59</v>
      </c>
    </row>
    <row r="317" spans="1:15" ht="12.75">
      <c r="A317" s="189" t="s">
        <v>43</v>
      </c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</row>
    <row r="318" spans="1:15" ht="12.75">
      <c r="A318" s="189" t="s">
        <v>41</v>
      </c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</row>
    <row r="319" spans="1:15" ht="12.75">
      <c r="A319" s="189" t="s">
        <v>211</v>
      </c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</row>
    <row r="320" spans="1:15" ht="12.75">
      <c r="A320" s="189" t="s">
        <v>95</v>
      </c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</row>
    <row r="321" spans="1:15" ht="12.75">
      <c r="A321" s="189" t="s">
        <v>42</v>
      </c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</row>
    <row r="322" spans="1:11" ht="12.75">
      <c r="A322" s="4" t="s">
        <v>0</v>
      </c>
      <c r="B322" s="1" t="s">
        <v>24</v>
      </c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4" t="s">
        <v>1</v>
      </c>
      <c r="B323" s="1" t="s">
        <v>25</v>
      </c>
      <c r="C323" s="1"/>
      <c r="D323" s="1"/>
      <c r="E323" s="1"/>
      <c r="F323" s="1"/>
      <c r="G323" s="1"/>
      <c r="H323" s="1"/>
      <c r="I323" s="1"/>
      <c r="J323" s="4" t="s">
        <v>18</v>
      </c>
      <c r="K323" s="1"/>
    </row>
    <row r="324" spans="1:13" ht="12.75">
      <c r="A324" s="4" t="s">
        <v>2</v>
      </c>
      <c r="B324" s="1" t="s">
        <v>26</v>
      </c>
      <c r="C324" s="2" t="s">
        <v>3</v>
      </c>
      <c r="D324" s="1" t="s">
        <v>27</v>
      </c>
      <c r="E324" s="2"/>
      <c r="F324" s="1"/>
      <c r="G324" s="4"/>
      <c r="H324" s="4" t="s">
        <v>4</v>
      </c>
      <c r="I324" s="1" t="s">
        <v>116</v>
      </c>
      <c r="J324" s="3"/>
      <c r="K324" s="4" t="s">
        <v>5</v>
      </c>
      <c r="M324" s="1" t="s">
        <v>331</v>
      </c>
    </row>
    <row r="325" spans="1:15" ht="12.75">
      <c r="A325" s="5"/>
      <c r="B325" s="5" t="s">
        <v>7</v>
      </c>
      <c r="C325" s="5"/>
      <c r="D325" s="190" t="s">
        <v>29</v>
      </c>
      <c r="E325" s="191"/>
      <c r="F325" s="5" t="s">
        <v>30</v>
      </c>
      <c r="G325" s="5" t="s">
        <v>31</v>
      </c>
      <c r="H325" s="190" t="s">
        <v>44</v>
      </c>
      <c r="I325" s="192"/>
      <c r="J325" s="192"/>
      <c r="K325" s="191"/>
      <c r="L325" s="190" t="s">
        <v>39</v>
      </c>
      <c r="M325" s="191"/>
      <c r="N325" s="192" t="s">
        <v>16</v>
      </c>
      <c r="O325" s="191"/>
    </row>
    <row r="326" spans="1:15" ht="12.75">
      <c r="A326" s="6" t="s">
        <v>6</v>
      </c>
      <c r="B326" s="6" t="s">
        <v>8</v>
      </c>
      <c r="C326" s="6" t="s">
        <v>10</v>
      </c>
      <c r="D326" s="182">
        <v>37986</v>
      </c>
      <c r="E326" s="183"/>
      <c r="F326" s="6" t="s">
        <v>32</v>
      </c>
      <c r="G326" s="6" t="s">
        <v>33</v>
      </c>
      <c r="H326" s="184" t="s">
        <v>11</v>
      </c>
      <c r="I326" s="185"/>
      <c r="J326" s="185"/>
      <c r="K326" s="186"/>
      <c r="L326" s="184" t="s">
        <v>40</v>
      </c>
      <c r="M326" s="186"/>
      <c r="N326" s="187">
        <v>38352</v>
      </c>
      <c r="O326" s="188"/>
    </row>
    <row r="327" spans="1:15" ht="12.75">
      <c r="A327" s="7"/>
      <c r="B327" s="7" t="s">
        <v>9</v>
      </c>
      <c r="C327" s="7"/>
      <c r="D327" s="8" t="s">
        <v>17</v>
      </c>
      <c r="E327" s="8" t="s">
        <v>34</v>
      </c>
      <c r="F327" s="7" t="s">
        <v>35</v>
      </c>
      <c r="G327" s="7" t="s">
        <v>36</v>
      </c>
      <c r="H327" s="7" t="s">
        <v>12</v>
      </c>
      <c r="I327" s="7" t="s">
        <v>13</v>
      </c>
      <c r="J327" s="7" t="s">
        <v>37</v>
      </c>
      <c r="K327" s="7" t="s">
        <v>14</v>
      </c>
      <c r="L327" s="8" t="s">
        <v>15</v>
      </c>
      <c r="M327" s="8" t="s">
        <v>38</v>
      </c>
      <c r="N327" s="8" t="s">
        <v>17</v>
      </c>
      <c r="O327" s="8" t="s">
        <v>28</v>
      </c>
    </row>
    <row r="328" spans="1:15" ht="12.75">
      <c r="A328" s="153"/>
      <c r="B328" s="167" t="s">
        <v>127</v>
      </c>
      <c r="C328" s="153"/>
      <c r="D328" s="155"/>
      <c r="E328" s="155"/>
      <c r="F328" s="155"/>
      <c r="G328" s="155"/>
      <c r="H328" s="156"/>
      <c r="I328" s="156"/>
      <c r="J328" s="156"/>
      <c r="K328" s="156"/>
      <c r="L328" s="155"/>
      <c r="M328" s="155"/>
      <c r="N328" s="153"/>
      <c r="O328" s="153"/>
    </row>
    <row r="329" spans="1:15" ht="12.75">
      <c r="A329" s="9" t="s">
        <v>547</v>
      </c>
      <c r="B329" s="79" t="s">
        <v>410</v>
      </c>
      <c r="C329" s="79" t="s">
        <v>45</v>
      </c>
      <c r="D329" s="43"/>
      <c r="E329" s="43"/>
      <c r="F329" s="14" t="s">
        <v>58</v>
      </c>
      <c r="G329" s="14" t="s">
        <v>49</v>
      </c>
      <c r="H329" s="36">
        <v>17308</v>
      </c>
      <c r="I329" s="36">
        <f>H329*80%</f>
        <v>13846.400000000001</v>
      </c>
      <c r="J329" s="36">
        <f>H329*20%</f>
        <v>3461.6000000000004</v>
      </c>
      <c r="K329" s="77"/>
      <c r="L329" s="43" t="s">
        <v>329</v>
      </c>
      <c r="M329" s="43">
        <v>1</v>
      </c>
      <c r="N329" s="79"/>
      <c r="O329" s="79"/>
    </row>
    <row r="330" spans="1:15" ht="12.75">
      <c r="A330" s="79"/>
      <c r="B330" s="79"/>
      <c r="C330" s="79"/>
      <c r="D330" s="43"/>
      <c r="E330" s="43"/>
      <c r="F330" s="43"/>
      <c r="G330" s="43"/>
      <c r="H330" s="77"/>
      <c r="I330" s="137"/>
      <c r="J330" s="77"/>
      <c r="K330" s="77"/>
      <c r="L330" s="43"/>
      <c r="M330" s="43"/>
      <c r="N330" s="79"/>
      <c r="O330" s="79"/>
    </row>
    <row r="331" spans="1:15" ht="12.75">
      <c r="A331" s="9"/>
      <c r="B331" s="79"/>
      <c r="C331" s="79"/>
      <c r="D331" s="79"/>
      <c r="E331" s="79"/>
      <c r="F331" s="43"/>
      <c r="G331" s="43"/>
      <c r="H331" s="77"/>
      <c r="I331" s="137"/>
      <c r="J331" s="77"/>
      <c r="K331" s="77"/>
      <c r="L331" s="43"/>
      <c r="M331" s="43"/>
      <c r="N331" s="79"/>
      <c r="O331" s="105"/>
    </row>
    <row r="332" spans="1:15" ht="12.75">
      <c r="A332" s="9" t="s">
        <v>548</v>
      </c>
      <c r="B332" s="9" t="s">
        <v>411</v>
      </c>
      <c r="C332" s="9" t="s">
        <v>412</v>
      </c>
      <c r="D332" s="14"/>
      <c r="E332" s="14"/>
      <c r="F332" s="14" t="s">
        <v>58</v>
      </c>
      <c r="G332" s="14" t="s">
        <v>49</v>
      </c>
      <c r="H332" s="36">
        <v>32459</v>
      </c>
      <c r="I332" s="36">
        <f>H332*80%</f>
        <v>25967.2</v>
      </c>
      <c r="J332" s="36">
        <f>H332*20%</f>
        <v>6491.8</v>
      </c>
      <c r="K332" s="77"/>
      <c r="L332" s="43" t="s">
        <v>397</v>
      </c>
      <c r="M332" s="43">
        <v>48</v>
      </c>
      <c r="N332" s="79"/>
      <c r="O332" s="105"/>
    </row>
    <row r="333" spans="1:15" ht="12.75">
      <c r="A333" s="79"/>
      <c r="B333" s="93"/>
      <c r="C333" s="93"/>
      <c r="D333" s="79"/>
      <c r="E333" s="79"/>
      <c r="F333" s="43"/>
      <c r="G333" s="43"/>
      <c r="H333" s="77"/>
      <c r="I333" s="77"/>
      <c r="J333" s="77"/>
      <c r="K333" s="77"/>
      <c r="L333" s="43" t="s">
        <v>398</v>
      </c>
      <c r="M333" s="43">
        <v>41</v>
      </c>
      <c r="N333" s="105"/>
      <c r="O333" s="105"/>
    </row>
    <row r="334" spans="1:15" ht="12.75">
      <c r="A334" s="79"/>
      <c r="B334" s="79"/>
      <c r="C334" s="79"/>
      <c r="D334" s="79"/>
      <c r="E334" s="79"/>
      <c r="F334" s="43"/>
      <c r="G334" s="43"/>
      <c r="H334" s="77"/>
      <c r="I334" s="137"/>
      <c r="J334" s="77"/>
      <c r="K334" s="77"/>
      <c r="L334" s="43"/>
      <c r="M334" s="43"/>
      <c r="N334" s="79"/>
      <c r="O334" s="105"/>
    </row>
    <row r="335" spans="1:15" ht="12.75">
      <c r="A335" s="9" t="s">
        <v>549</v>
      </c>
      <c r="B335" s="9" t="s">
        <v>119</v>
      </c>
      <c r="C335" s="9" t="s">
        <v>379</v>
      </c>
      <c r="D335" s="14"/>
      <c r="E335" s="14"/>
      <c r="F335" s="14" t="s">
        <v>58</v>
      </c>
      <c r="G335" s="14" t="s">
        <v>49</v>
      </c>
      <c r="H335" s="36">
        <v>15928</v>
      </c>
      <c r="I335" s="36">
        <f>H335*80%</f>
        <v>12742.400000000001</v>
      </c>
      <c r="J335" s="36">
        <f>H335*20%</f>
        <v>3185.6000000000004</v>
      </c>
      <c r="K335" s="77"/>
      <c r="L335" s="43" t="s">
        <v>329</v>
      </c>
      <c r="M335" s="43">
        <v>1</v>
      </c>
      <c r="N335" s="105"/>
      <c r="O335" s="105"/>
    </row>
    <row r="336" spans="1:15" ht="12.75">
      <c r="A336" s="79"/>
      <c r="B336" s="93"/>
      <c r="C336" s="93"/>
      <c r="D336" s="79"/>
      <c r="E336" s="79"/>
      <c r="F336" s="43"/>
      <c r="G336" s="43"/>
      <c r="H336" s="77"/>
      <c r="I336" s="77"/>
      <c r="J336" s="77"/>
      <c r="K336" s="77"/>
      <c r="L336" s="43"/>
      <c r="M336" s="43"/>
      <c r="N336" s="105"/>
      <c r="O336" s="105"/>
    </row>
    <row r="337" spans="1:15" ht="12.75">
      <c r="A337" s="79"/>
      <c r="B337" s="93"/>
      <c r="C337" s="93"/>
      <c r="D337" s="79"/>
      <c r="E337" s="79"/>
      <c r="F337" s="43"/>
      <c r="G337" s="43"/>
      <c r="H337" s="77"/>
      <c r="I337" s="77"/>
      <c r="J337" s="77"/>
      <c r="K337" s="77"/>
      <c r="L337" s="43"/>
      <c r="M337" s="43"/>
      <c r="N337" s="105"/>
      <c r="O337" s="105"/>
    </row>
    <row r="338" spans="1:15" ht="12.75">
      <c r="A338" s="9" t="s">
        <v>550</v>
      </c>
      <c r="B338" s="9" t="s">
        <v>413</v>
      </c>
      <c r="C338" s="9" t="s">
        <v>292</v>
      </c>
      <c r="D338" s="14"/>
      <c r="E338" s="14"/>
      <c r="F338" s="14" t="s">
        <v>58</v>
      </c>
      <c r="G338" s="14" t="s">
        <v>49</v>
      </c>
      <c r="H338" s="36">
        <v>15928</v>
      </c>
      <c r="I338" s="36">
        <f>H338*80%</f>
        <v>12742.400000000001</v>
      </c>
      <c r="J338" s="36">
        <f>H338*20%</f>
        <v>3185.6000000000004</v>
      </c>
      <c r="K338" s="77"/>
      <c r="L338" s="43" t="s">
        <v>329</v>
      </c>
      <c r="M338" s="43">
        <v>1</v>
      </c>
      <c r="N338" s="105"/>
      <c r="O338" s="105"/>
    </row>
    <row r="339" spans="1:15" ht="12.75">
      <c r="A339" s="79"/>
      <c r="B339" s="93"/>
      <c r="C339" s="93"/>
      <c r="D339" s="79"/>
      <c r="E339" s="79"/>
      <c r="F339" s="43"/>
      <c r="G339" s="43"/>
      <c r="H339" s="77"/>
      <c r="I339" s="77"/>
      <c r="J339" s="77"/>
      <c r="K339" s="77"/>
      <c r="L339" s="43"/>
      <c r="M339" s="43"/>
      <c r="N339" s="105"/>
      <c r="O339" s="105"/>
    </row>
    <row r="340" spans="1:15" ht="12.75">
      <c r="A340" s="79"/>
      <c r="B340" s="93"/>
      <c r="C340" s="93"/>
      <c r="D340" s="79"/>
      <c r="E340" s="79"/>
      <c r="F340" s="43"/>
      <c r="G340" s="43"/>
      <c r="H340" s="77"/>
      <c r="I340" s="77"/>
      <c r="J340" s="77"/>
      <c r="K340" s="77"/>
      <c r="L340" s="43"/>
      <c r="M340" s="43"/>
      <c r="N340" s="105"/>
      <c r="O340" s="105"/>
    </row>
    <row r="341" spans="1:15" ht="12.75">
      <c r="A341" s="9" t="s">
        <v>551</v>
      </c>
      <c r="B341" s="9" t="s">
        <v>119</v>
      </c>
      <c r="C341" s="9" t="s">
        <v>120</v>
      </c>
      <c r="D341" s="14"/>
      <c r="E341" s="14"/>
      <c r="F341" s="14" t="s">
        <v>58</v>
      </c>
      <c r="G341" s="14" t="s">
        <v>49</v>
      </c>
      <c r="H341" s="36">
        <v>15928</v>
      </c>
      <c r="I341" s="36">
        <f>H341*80%</f>
        <v>12742.400000000001</v>
      </c>
      <c r="J341" s="36">
        <f>H341*20%</f>
        <v>3185.6000000000004</v>
      </c>
      <c r="K341" s="77"/>
      <c r="L341" s="43" t="s">
        <v>329</v>
      </c>
      <c r="M341" s="43">
        <v>1</v>
      </c>
      <c r="N341" s="105"/>
      <c r="O341" s="105"/>
    </row>
    <row r="342" spans="1:15" ht="12.75">
      <c r="A342" s="79"/>
      <c r="B342" s="93"/>
      <c r="C342" s="93"/>
      <c r="D342" s="79"/>
      <c r="E342" s="79"/>
      <c r="F342" s="43"/>
      <c r="G342" s="43"/>
      <c r="H342" s="77"/>
      <c r="I342" s="77"/>
      <c r="J342" s="77"/>
      <c r="K342" s="77"/>
      <c r="L342" s="43"/>
      <c r="M342" s="43"/>
      <c r="N342" s="105"/>
      <c r="O342" s="105"/>
    </row>
    <row r="343" spans="1:15" ht="12.75">
      <c r="A343" s="79"/>
      <c r="B343" s="79"/>
      <c r="C343" s="79"/>
      <c r="D343" s="79"/>
      <c r="E343" s="79"/>
      <c r="F343" s="43"/>
      <c r="G343" s="43"/>
      <c r="H343" s="77"/>
      <c r="I343" s="77"/>
      <c r="J343" s="77"/>
      <c r="K343" s="77"/>
      <c r="L343" s="43"/>
      <c r="M343" s="43"/>
      <c r="N343" s="105"/>
      <c r="O343" s="105"/>
    </row>
    <row r="344" spans="1:15" ht="12.75">
      <c r="A344" s="9" t="s">
        <v>552</v>
      </c>
      <c r="B344" s="9" t="s">
        <v>414</v>
      </c>
      <c r="C344" s="9" t="s">
        <v>45</v>
      </c>
      <c r="D344" s="14"/>
      <c r="E344" s="14"/>
      <c r="F344" s="14" t="s">
        <v>58</v>
      </c>
      <c r="G344" s="14" t="s">
        <v>49</v>
      </c>
      <c r="H344" s="36">
        <v>47784</v>
      </c>
      <c r="I344" s="36">
        <f>H344*80%</f>
        <v>38227.200000000004</v>
      </c>
      <c r="J344" s="36">
        <f>H344*20%</f>
        <v>9556.800000000001</v>
      </c>
      <c r="K344" s="77"/>
      <c r="L344" s="43" t="s">
        <v>329</v>
      </c>
      <c r="M344" s="43">
        <v>3</v>
      </c>
      <c r="N344" s="105"/>
      <c r="O344" s="105"/>
    </row>
    <row r="345" spans="1:15" ht="12.75">
      <c r="A345" s="79"/>
      <c r="B345" s="93"/>
      <c r="C345" s="93"/>
      <c r="D345" s="79"/>
      <c r="E345" s="79"/>
      <c r="F345" s="43"/>
      <c r="G345" s="43"/>
      <c r="H345" s="77"/>
      <c r="I345" s="77"/>
      <c r="J345" s="77"/>
      <c r="K345" s="77"/>
      <c r="L345" s="43"/>
      <c r="M345" s="43"/>
      <c r="N345" s="79"/>
      <c r="O345" s="105"/>
    </row>
    <row r="346" spans="1:15" ht="12.75">
      <c r="A346" s="79"/>
      <c r="B346" s="93"/>
      <c r="C346" s="93"/>
      <c r="D346" s="79"/>
      <c r="E346" s="79"/>
      <c r="F346" s="43"/>
      <c r="G346" s="43"/>
      <c r="H346" s="77"/>
      <c r="I346" s="77"/>
      <c r="J346" s="77"/>
      <c r="K346" s="77"/>
      <c r="L346" s="43"/>
      <c r="M346" s="43"/>
      <c r="N346" s="79"/>
      <c r="O346" s="105"/>
    </row>
    <row r="347" spans="1:15" ht="12.75">
      <c r="A347" s="79"/>
      <c r="B347" s="93"/>
      <c r="C347" s="93"/>
      <c r="D347" s="79"/>
      <c r="E347" s="79"/>
      <c r="F347" s="43"/>
      <c r="G347" s="43"/>
      <c r="H347" s="77"/>
      <c r="I347" s="77"/>
      <c r="J347" s="77"/>
      <c r="K347" s="77"/>
      <c r="L347" s="43"/>
      <c r="M347" s="43"/>
      <c r="N347" s="79"/>
      <c r="O347" s="105"/>
    </row>
    <row r="348" spans="1:15" ht="12.75">
      <c r="A348" s="79"/>
      <c r="B348" s="93"/>
      <c r="C348" s="93"/>
      <c r="D348" s="79"/>
      <c r="E348" s="79"/>
      <c r="F348" s="43"/>
      <c r="G348" s="43"/>
      <c r="H348" s="77"/>
      <c r="I348" s="77"/>
      <c r="J348" s="77"/>
      <c r="K348" s="77"/>
      <c r="L348" s="43"/>
      <c r="M348" s="43"/>
      <c r="N348" s="79"/>
      <c r="O348" s="105"/>
    </row>
    <row r="349" spans="1:15" ht="12.75">
      <c r="A349" s="79"/>
      <c r="B349" s="93"/>
      <c r="C349" s="93"/>
      <c r="D349" s="79"/>
      <c r="E349" s="79"/>
      <c r="F349" s="43"/>
      <c r="G349" s="43"/>
      <c r="H349" s="77"/>
      <c r="I349" s="77"/>
      <c r="J349" s="77"/>
      <c r="K349" s="77"/>
      <c r="L349" s="43"/>
      <c r="M349" s="43"/>
      <c r="N349" s="79"/>
      <c r="O349" s="105"/>
    </row>
    <row r="350" spans="1:15" ht="12.75">
      <c r="A350" s="79"/>
      <c r="B350" s="93"/>
      <c r="C350" s="93"/>
      <c r="D350" s="79"/>
      <c r="E350" s="79"/>
      <c r="F350" s="43"/>
      <c r="G350" s="43"/>
      <c r="H350" s="77"/>
      <c r="I350" s="77"/>
      <c r="J350" s="77"/>
      <c r="K350" s="77"/>
      <c r="L350" s="43"/>
      <c r="M350" s="43"/>
      <c r="N350" s="79"/>
      <c r="O350" s="105"/>
    </row>
    <row r="351" spans="1:15" ht="12.75">
      <c r="A351" s="79"/>
      <c r="B351" s="93"/>
      <c r="C351" s="93"/>
      <c r="D351" s="79"/>
      <c r="E351" s="79"/>
      <c r="F351" s="43"/>
      <c r="G351" s="43"/>
      <c r="H351" s="77"/>
      <c r="I351" s="77"/>
      <c r="J351" s="77"/>
      <c r="K351" s="77"/>
      <c r="L351" s="43"/>
      <c r="M351" s="43"/>
      <c r="N351" s="79"/>
      <c r="O351" s="105"/>
    </row>
    <row r="352" spans="1:15" ht="12.75">
      <c r="A352" s="79"/>
      <c r="B352" s="93"/>
      <c r="C352" s="93"/>
      <c r="D352" s="79"/>
      <c r="E352" s="79"/>
      <c r="F352" s="43"/>
      <c r="G352" s="43"/>
      <c r="H352" s="77"/>
      <c r="I352" s="77"/>
      <c r="J352" s="77"/>
      <c r="K352" s="77"/>
      <c r="L352" s="43"/>
      <c r="M352" s="43"/>
      <c r="N352" s="79"/>
      <c r="O352" s="105"/>
    </row>
    <row r="353" spans="1:15" ht="12.75">
      <c r="A353" s="81"/>
      <c r="B353" s="81"/>
      <c r="C353" s="81"/>
      <c r="D353" s="81"/>
      <c r="E353" s="81"/>
      <c r="F353" s="83"/>
      <c r="G353" s="83"/>
      <c r="H353" s="130"/>
      <c r="I353" s="130"/>
      <c r="J353" s="130"/>
      <c r="K353" s="130"/>
      <c r="L353" s="84"/>
      <c r="M353" s="84"/>
      <c r="N353" s="112"/>
      <c r="O353" s="112"/>
    </row>
    <row r="354" spans="1:13" ht="12.75">
      <c r="A354" s="1"/>
      <c r="B354" s="1"/>
      <c r="C354" s="2"/>
      <c r="D354" s="2"/>
      <c r="E354" s="2"/>
      <c r="F354" s="15"/>
      <c r="G354" s="2" t="s">
        <v>19</v>
      </c>
      <c r="H354" s="48">
        <f>SUM(H328:H353)</f>
        <v>145335</v>
      </c>
      <c r="I354" s="48">
        <f>SUM(I328:I353)</f>
        <v>116268.00000000003</v>
      </c>
      <c r="J354" s="48">
        <f>SUM(J328:J353)</f>
        <v>29067.000000000007</v>
      </c>
      <c r="K354" s="48"/>
      <c r="M354" s="166"/>
    </row>
    <row r="355" spans="1:11" ht="12.75">
      <c r="A355" s="1"/>
      <c r="B355" s="1"/>
      <c r="C355" s="2"/>
      <c r="D355" s="2"/>
      <c r="E355" s="2"/>
      <c r="F355" s="16"/>
      <c r="G355" s="2" t="s">
        <v>20</v>
      </c>
      <c r="H355" s="49">
        <f>SUM(H354)</f>
        <v>145335</v>
      </c>
      <c r="I355" s="49">
        <f>SUM(I354)</f>
        <v>116268.00000000003</v>
      </c>
      <c r="J355" s="49">
        <f>SUM(J354)</f>
        <v>29067.000000000007</v>
      </c>
      <c r="K355" s="48"/>
    </row>
    <row r="356" spans="1:11" ht="12.75">
      <c r="A356" s="1"/>
      <c r="B356" s="1"/>
      <c r="C356" s="2"/>
      <c r="D356" s="2"/>
      <c r="E356" s="2"/>
      <c r="F356" s="17"/>
      <c r="G356" s="2" t="s">
        <v>21</v>
      </c>
      <c r="H356" s="49">
        <f>H130+H265+H311+H355</f>
        <v>1144879</v>
      </c>
      <c r="I356" s="49">
        <f>I130+I265+I311+I355</f>
        <v>915903.2</v>
      </c>
      <c r="J356" s="49">
        <f>J130+J265+J311+J355</f>
        <v>228975.8</v>
      </c>
      <c r="K356" s="49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8" ht="12.75">
      <c r="A358" s="1"/>
      <c r="C358" s="1"/>
      <c r="D358" s="1"/>
      <c r="E358" s="1"/>
      <c r="F358" s="4"/>
      <c r="G358" s="1"/>
      <c r="H358" s="1"/>
    </row>
    <row r="359" spans="1:11" ht="12.75">
      <c r="A359" s="1"/>
      <c r="B359" s="11" t="s">
        <v>55</v>
      </c>
      <c r="C359" s="1"/>
      <c r="D359" s="1"/>
      <c r="E359" s="1"/>
      <c r="F359" s="1"/>
      <c r="G359" s="1"/>
      <c r="H359" s="1"/>
      <c r="I359" s="189" t="s">
        <v>56</v>
      </c>
      <c r="J359" s="189"/>
      <c r="K359" s="189"/>
    </row>
    <row r="360" spans="1:11" ht="12.75">
      <c r="A360" s="1"/>
      <c r="B360" s="11" t="s">
        <v>22</v>
      </c>
      <c r="C360" s="1"/>
      <c r="D360" s="1"/>
      <c r="E360" s="1"/>
      <c r="F360" s="1"/>
      <c r="G360" s="1"/>
      <c r="H360" s="1"/>
      <c r="I360" s="189" t="s">
        <v>23</v>
      </c>
      <c r="J360" s="189"/>
      <c r="K360" s="189"/>
    </row>
  </sheetData>
  <mergeCells count="120">
    <mergeCell ref="I359:K359"/>
    <mergeCell ref="I360:K360"/>
    <mergeCell ref="D326:E326"/>
    <mergeCell ref="H326:K326"/>
    <mergeCell ref="A319:O319"/>
    <mergeCell ref="A320:O320"/>
    <mergeCell ref="L326:M326"/>
    <mergeCell ref="N326:O326"/>
    <mergeCell ref="A321:O321"/>
    <mergeCell ref="D325:E325"/>
    <mergeCell ref="H325:K325"/>
    <mergeCell ref="L325:M325"/>
    <mergeCell ref="N325:O325"/>
    <mergeCell ref="L236:M236"/>
    <mergeCell ref="N236:O236"/>
    <mergeCell ref="A317:O317"/>
    <mergeCell ref="A318:O318"/>
    <mergeCell ref="I269:K269"/>
    <mergeCell ref="I270:K270"/>
    <mergeCell ref="D236:E236"/>
    <mergeCell ref="H236:K236"/>
    <mergeCell ref="A272:O272"/>
    <mergeCell ref="A273:O273"/>
    <mergeCell ref="I89:K89"/>
    <mergeCell ref="I90:K90"/>
    <mergeCell ref="A137:O137"/>
    <mergeCell ref="A138:O138"/>
    <mergeCell ref="A92:O92"/>
    <mergeCell ref="A93:O93"/>
    <mergeCell ref="H101:K101"/>
    <mergeCell ref="L101:M101"/>
    <mergeCell ref="N101:O101"/>
    <mergeCell ref="I134:K134"/>
    <mergeCell ref="D56:E56"/>
    <mergeCell ref="H56:K56"/>
    <mergeCell ref="L56:M56"/>
    <mergeCell ref="N56:O56"/>
    <mergeCell ref="A51:O51"/>
    <mergeCell ref="D55:E55"/>
    <mergeCell ref="H55:K55"/>
    <mergeCell ref="L55:M55"/>
    <mergeCell ref="N55:O55"/>
    <mergeCell ref="A47:O47"/>
    <mergeCell ref="A48:O48"/>
    <mergeCell ref="A49:O49"/>
    <mergeCell ref="A50:O50"/>
    <mergeCell ref="D235:E235"/>
    <mergeCell ref="H235:K235"/>
    <mergeCell ref="L235:M235"/>
    <mergeCell ref="N235:O235"/>
    <mergeCell ref="D101:E101"/>
    <mergeCell ref="A229:O229"/>
    <mergeCell ref="A230:O230"/>
    <mergeCell ref="A231:O231"/>
    <mergeCell ref="D146:E146"/>
    <mergeCell ref="H146:K146"/>
    <mergeCell ref="L146:M146"/>
    <mergeCell ref="N146:O146"/>
    <mergeCell ref="I179:K179"/>
    <mergeCell ref="I180:K180"/>
    <mergeCell ref="N145:O145"/>
    <mergeCell ref="A227:O227"/>
    <mergeCell ref="A228:O228"/>
    <mergeCell ref="A94:O94"/>
    <mergeCell ref="A95:O95"/>
    <mergeCell ref="A96:O96"/>
    <mergeCell ref="D100:E100"/>
    <mergeCell ref="H100:K100"/>
    <mergeCell ref="L100:M100"/>
    <mergeCell ref="N100:O100"/>
    <mergeCell ref="N190:O190"/>
    <mergeCell ref="A182:O182"/>
    <mergeCell ref="A183:O183"/>
    <mergeCell ref="I135:K135"/>
    <mergeCell ref="A139:O139"/>
    <mergeCell ref="A140:O140"/>
    <mergeCell ref="A141:O141"/>
    <mergeCell ref="D145:E145"/>
    <mergeCell ref="H145:K145"/>
    <mergeCell ref="L145:M145"/>
    <mergeCell ref="D191:E191"/>
    <mergeCell ref="H191:K191"/>
    <mergeCell ref="L191:M191"/>
    <mergeCell ref="N191:O191"/>
    <mergeCell ref="I224:K224"/>
    <mergeCell ref="I225:K225"/>
    <mergeCell ref="I44:K44"/>
    <mergeCell ref="I45:K45"/>
    <mergeCell ref="A184:O184"/>
    <mergeCell ref="A185:O185"/>
    <mergeCell ref="A186:O186"/>
    <mergeCell ref="D190:E190"/>
    <mergeCell ref="H190:K190"/>
    <mergeCell ref="L190:M190"/>
    <mergeCell ref="D11:E11"/>
    <mergeCell ref="H11:K11"/>
    <mergeCell ref="L11:M11"/>
    <mergeCell ref="N11:O11"/>
    <mergeCell ref="A6:O6"/>
    <mergeCell ref="D10:E10"/>
    <mergeCell ref="H10:K10"/>
    <mergeCell ref="L10:M10"/>
    <mergeCell ref="N10:O10"/>
    <mergeCell ref="A2:O2"/>
    <mergeCell ref="A3:O3"/>
    <mergeCell ref="A4:O4"/>
    <mergeCell ref="A5:O5"/>
    <mergeCell ref="A274:O274"/>
    <mergeCell ref="A275:O275"/>
    <mergeCell ref="L281:M281"/>
    <mergeCell ref="N281:O281"/>
    <mergeCell ref="A276:O276"/>
    <mergeCell ref="D280:E280"/>
    <mergeCell ref="H280:K280"/>
    <mergeCell ref="L280:M280"/>
    <mergeCell ref="N280:O280"/>
    <mergeCell ref="I314:K314"/>
    <mergeCell ref="I315:K315"/>
    <mergeCell ref="D281:E281"/>
    <mergeCell ref="H281:K281"/>
  </mergeCells>
  <printOptions horizontalCentered="1"/>
  <pageMargins left="0.3937007874015748" right="0.3937007874015748" top="0.1968503937007874" bottom="0.3937007874015748" header="0.5511811023622047" footer="0"/>
  <pageSetup horizontalDpi="300" verticalDpi="300" orientation="landscape" paperSize="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53"/>
  </sheetPr>
  <dimension ref="A1:O88"/>
  <sheetViews>
    <sheetView workbookViewId="0" topLeftCell="A57">
      <selection activeCell="A59" sqref="A59"/>
    </sheetView>
  </sheetViews>
  <sheetFormatPr defaultColWidth="11.421875" defaultRowHeight="12.75"/>
  <cols>
    <col min="1" max="1" width="11.421875" style="3" customWidth="1"/>
    <col min="2" max="2" width="31.421875" style="3" customWidth="1"/>
    <col min="3" max="3" width="21.57421875" style="3" customWidth="1"/>
    <col min="4" max="4" width="5.8515625" style="3" customWidth="1"/>
    <col min="5" max="5" width="7.140625" style="3" customWidth="1"/>
    <col min="6" max="6" width="10.57421875" style="3" customWidth="1"/>
    <col min="7" max="7" width="10.140625" style="3" customWidth="1"/>
    <col min="8" max="8" width="12.8515625" style="3" customWidth="1"/>
    <col min="9" max="9" width="11.57421875" style="3" customWidth="1"/>
    <col min="10" max="10" width="10.8515625" style="3" customWidth="1"/>
    <col min="11" max="11" width="9.57421875" style="3" customWidth="1"/>
    <col min="12" max="12" width="8.7109375" style="3" customWidth="1"/>
    <col min="13" max="13" width="7.8515625" style="3" customWidth="1"/>
    <col min="14" max="14" width="5.7109375" style="3" customWidth="1"/>
    <col min="15" max="15" width="6.140625" style="3" customWidth="1"/>
    <col min="16" max="16384" width="11.421875" style="3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126</v>
      </c>
      <c r="K9" s="4" t="s">
        <v>5</v>
      </c>
      <c r="M9" s="1" t="s">
        <v>47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5"/>
      <c r="B13" s="75" t="s">
        <v>140</v>
      </c>
      <c r="C13" s="5"/>
      <c r="D13" s="5"/>
      <c r="E13" s="5"/>
      <c r="F13" s="5"/>
      <c r="G13" s="5"/>
      <c r="H13" s="76"/>
      <c r="I13" s="76"/>
      <c r="J13" s="76"/>
      <c r="K13" s="76"/>
      <c r="L13" s="5"/>
      <c r="M13" s="5"/>
      <c r="N13" s="5"/>
      <c r="O13" s="5"/>
    </row>
    <row r="14" spans="1:15" ht="12.75">
      <c r="A14" s="171" t="s">
        <v>553</v>
      </c>
      <c r="B14" s="171" t="s">
        <v>250</v>
      </c>
      <c r="C14" s="171" t="s">
        <v>251</v>
      </c>
      <c r="D14" s="173"/>
      <c r="E14" s="173"/>
      <c r="F14" s="173" t="s">
        <v>51</v>
      </c>
      <c r="G14" s="173" t="s">
        <v>49</v>
      </c>
      <c r="H14" s="174">
        <v>127305</v>
      </c>
      <c r="I14" s="174">
        <v>122305</v>
      </c>
      <c r="J14" s="174">
        <v>5000</v>
      </c>
      <c r="K14" s="175"/>
      <c r="L14" s="176" t="s">
        <v>129</v>
      </c>
      <c r="M14" s="176">
        <v>1</v>
      </c>
      <c r="N14" s="9"/>
      <c r="O14" s="9"/>
    </row>
    <row r="15" spans="1:15" ht="12.75">
      <c r="A15" s="9"/>
      <c r="B15" s="9"/>
      <c r="C15" s="9"/>
      <c r="D15" s="14"/>
      <c r="E15" s="14"/>
      <c r="F15" s="14"/>
      <c r="G15" s="14"/>
      <c r="H15" s="36"/>
      <c r="I15" s="36"/>
      <c r="J15" s="36"/>
      <c r="K15" s="26"/>
      <c r="L15" s="14"/>
      <c r="M15" s="14"/>
      <c r="N15" s="9"/>
      <c r="O15" s="9"/>
    </row>
    <row r="16" spans="1:15" ht="12.75">
      <c r="A16" s="9"/>
      <c r="B16" s="9"/>
      <c r="C16" s="9"/>
      <c r="D16" s="9"/>
      <c r="E16" s="9"/>
      <c r="F16" s="14"/>
      <c r="G16" s="14"/>
      <c r="H16" s="78"/>
      <c r="I16" s="78"/>
      <c r="J16" s="78"/>
      <c r="K16" s="78"/>
      <c r="L16" s="14"/>
      <c r="M16" s="14"/>
      <c r="N16" s="9"/>
      <c r="O16" s="9"/>
    </row>
    <row r="17" spans="1:15" ht="12.75">
      <c r="A17" s="9"/>
      <c r="B17" s="9"/>
      <c r="C17" s="9"/>
      <c r="D17" s="14"/>
      <c r="E17" s="14"/>
      <c r="F17" s="14"/>
      <c r="G17" s="14"/>
      <c r="H17" s="36"/>
      <c r="I17" s="36"/>
      <c r="J17" s="36"/>
      <c r="K17" s="64"/>
      <c r="L17" s="43"/>
      <c r="M17" s="43"/>
      <c r="N17" s="9"/>
      <c r="O17" s="9"/>
    </row>
    <row r="18" spans="1:15" ht="12.75">
      <c r="A18" s="9"/>
      <c r="B18" s="79"/>
      <c r="C18" s="79"/>
      <c r="D18" s="43"/>
      <c r="E18" s="43"/>
      <c r="F18" s="14"/>
      <c r="G18" s="14"/>
      <c r="H18" s="36"/>
      <c r="I18" s="36"/>
      <c r="J18" s="36"/>
      <c r="K18" s="78"/>
      <c r="L18" s="14"/>
      <c r="M18" s="14"/>
      <c r="N18" s="9"/>
      <c r="O18" s="9"/>
    </row>
    <row r="19" spans="1:15" ht="12.75">
      <c r="A19" s="9"/>
      <c r="B19" s="80"/>
      <c r="C19" s="80"/>
      <c r="D19" s="9"/>
      <c r="E19" s="9"/>
      <c r="F19" s="14"/>
      <c r="G19" s="14"/>
      <c r="H19" s="78"/>
      <c r="I19" s="78"/>
      <c r="J19" s="78"/>
      <c r="K19" s="78"/>
      <c r="L19" s="14"/>
      <c r="M19" s="14"/>
      <c r="N19" s="9"/>
      <c r="O19" s="9"/>
    </row>
    <row r="20" spans="1:15" ht="12.75">
      <c r="A20" s="9"/>
      <c r="B20" s="9"/>
      <c r="C20" s="9"/>
      <c r="D20" s="14"/>
      <c r="E20" s="14"/>
      <c r="F20" s="14"/>
      <c r="G20" s="14"/>
      <c r="H20" s="36"/>
      <c r="I20" s="36"/>
      <c r="J20" s="36"/>
      <c r="K20" s="64"/>
      <c r="L20" s="43"/>
      <c r="M20" s="43"/>
      <c r="N20" s="9"/>
      <c r="O20" s="9"/>
    </row>
    <row r="21" spans="1:15" ht="12.75">
      <c r="A21" s="9"/>
      <c r="B21" s="80"/>
      <c r="C21" s="80"/>
      <c r="D21" s="9"/>
      <c r="E21" s="9"/>
      <c r="F21" s="14"/>
      <c r="G21" s="14"/>
      <c r="H21" s="78"/>
      <c r="I21" s="78"/>
      <c r="J21" s="78"/>
      <c r="K21" s="78"/>
      <c r="L21" s="14"/>
      <c r="M21" s="14"/>
      <c r="N21" s="9"/>
      <c r="O21" s="9"/>
    </row>
    <row r="22" spans="1:15" ht="12.75">
      <c r="A22" s="9"/>
      <c r="B22" s="9"/>
      <c r="C22" s="9"/>
      <c r="D22" s="9"/>
      <c r="E22" s="9"/>
      <c r="F22" s="14"/>
      <c r="G22" s="14"/>
      <c r="H22" s="78"/>
      <c r="I22" s="78"/>
      <c r="J22" s="78"/>
      <c r="K22" s="78"/>
      <c r="L22" s="14"/>
      <c r="M22" s="14"/>
      <c r="N22" s="9"/>
      <c r="O22" s="9"/>
    </row>
    <row r="23" spans="1:15" ht="12.75">
      <c r="A23" s="79"/>
      <c r="B23" s="9"/>
      <c r="C23" s="9"/>
      <c r="D23" s="14"/>
      <c r="E23" s="14"/>
      <c r="F23" s="14"/>
      <c r="G23" s="14"/>
      <c r="H23" s="36"/>
      <c r="I23" s="36"/>
      <c r="J23" s="36"/>
      <c r="K23" s="64"/>
      <c r="L23" s="43"/>
      <c r="M23" s="43"/>
      <c r="N23" s="79"/>
      <c r="O23" s="79"/>
    </row>
    <row r="24" spans="1:15" ht="12.75">
      <c r="A24" s="79"/>
      <c r="B24" s="9"/>
      <c r="C24" s="9"/>
      <c r="D24" s="14"/>
      <c r="E24" s="14"/>
      <c r="F24" s="14"/>
      <c r="G24" s="14"/>
      <c r="H24" s="36"/>
      <c r="I24" s="36"/>
      <c r="J24" s="36"/>
      <c r="K24" s="64"/>
      <c r="L24" s="43"/>
      <c r="M24" s="43"/>
      <c r="N24" s="79"/>
      <c r="O24" s="79"/>
    </row>
    <row r="25" spans="1:15" ht="12.75">
      <c r="A25" s="79"/>
      <c r="B25" s="9"/>
      <c r="C25" s="9"/>
      <c r="D25" s="14"/>
      <c r="E25" s="14"/>
      <c r="F25" s="14"/>
      <c r="G25" s="14"/>
      <c r="H25" s="36"/>
      <c r="I25" s="36"/>
      <c r="J25" s="36"/>
      <c r="K25" s="64"/>
      <c r="L25" s="43"/>
      <c r="M25" s="43"/>
      <c r="N25" s="79"/>
      <c r="O25" s="79"/>
    </row>
    <row r="26" spans="1:15" ht="12.75">
      <c r="A26" s="79"/>
      <c r="B26" s="9"/>
      <c r="C26" s="9"/>
      <c r="D26" s="14"/>
      <c r="E26" s="14"/>
      <c r="F26" s="14"/>
      <c r="G26" s="14"/>
      <c r="H26" s="36"/>
      <c r="I26" s="36"/>
      <c r="J26" s="36"/>
      <c r="K26" s="64"/>
      <c r="L26" s="43"/>
      <c r="M26" s="43"/>
      <c r="N26" s="79"/>
      <c r="O26" s="79"/>
    </row>
    <row r="27" spans="1:15" ht="12.75">
      <c r="A27" s="79"/>
      <c r="B27" s="9"/>
      <c r="C27" s="9"/>
      <c r="D27" s="14"/>
      <c r="E27" s="14"/>
      <c r="F27" s="14"/>
      <c r="G27" s="14"/>
      <c r="H27" s="36"/>
      <c r="I27" s="36"/>
      <c r="J27" s="36"/>
      <c r="K27" s="64"/>
      <c r="L27" s="43"/>
      <c r="M27" s="43"/>
      <c r="N27" s="79"/>
      <c r="O27" s="79"/>
    </row>
    <row r="28" spans="1:15" ht="12.75">
      <c r="A28" s="79"/>
      <c r="B28" s="9"/>
      <c r="C28" s="9"/>
      <c r="D28" s="14"/>
      <c r="E28" s="14"/>
      <c r="F28" s="14"/>
      <c r="G28" s="14"/>
      <c r="H28" s="36"/>
      <c r="I28" s="36"/>
      <c r="J28" s="36"/>
      <c r="K28" s="64"/>
      <c r="L28" s="43"/>
      <c r="M28" s="43"/>
      <c r="N28" s="79"/>
      <c r="O28" s="79"/>
    </row>
    <row r="29" spans="1:15" ht="12.75">
      <c r="A29" s="79"/>
      <c r="B29" s="9"/>
      <c r="C29" s="9"/>
      <c r="D29" s="14"/>
      <c r="E29" s="14"/>
      <c r="F29" s="14"/>
      <c r="G29" s="14"/>
      <c r="H29" s="36"/>
      <c r="I29" s="36"/>
      <c r="J29" s="36"/>
      <c r="K29" s="64"/>
      <c r="L29" s="43"/>
      <c r="M29" s="43"/>
      <c r="N29" s="79"/>
      <c r="O29" s="79"/>
    </row>
    <row r="30" spans="1:15" ht="12.75">
      <c r="A30" s="79"/>
      <c r="B30" s="9"/>
      <c r="C30" s="9"/>
      <c r="D30" s="14"/>
      <c r="E30" s="14"/>
      <c r="F30" s="14"/>
      <c r="G30" s="14"/>
      <c r="H30" s="36"/>
      <c r="I30" s="36"/>
      <c r="J30" s="36"/>
      <c r="K30" s="64"/>
      <c r="L30" s="43"/>
      <c r="M30" s="43"/>
      <c r="N30" s="79"/>
      <c r="O30" s="79"/>
    </row>
    <row r="31" spans="1:15" ht="12.75">
      <c r="A31" s="79"/>
      <c r="B31" s="9"/>
      <c r="C31" s="9"/>
      <c r="D31" s="14"/>
      <c r="E31" s="14"/>
      <c r="F31" s="14"/>
      <c r="G31" s="14"/>
      <c r="H31" s="36"/>
      <c r="I31" s="36"/>
      <c r="J31" s="36"/>
      <c r="K31" s="64"/>
      <c r="L31" s="43"/>
      <c r="M31" s="43"/>
      <c r="N31" s="79"/>
      <c r="O31" s="79"/>
    </row>
    <row r="32" spans="1:15" ht="12.75">
      <c r="A32" s="79"/>
      <c r="B32" s="9"/>
      <c r="C32" s="9"/>
      <c r="D32" s="14"/>
      <c r="E32" s="14"/>
      <c r="F32" s="14"/>
      <c r="G32" s="14"/>
      <c r="H32" s="36"/>
      <c r="I32" s="36"/>
      <c r="J32" s="36"/>
      <c r="K32" s="64"/>
      <c r="L32" s="43"/>
      <c r="M32" s="43"/>
      <c r="N32" s="79"/>
      <c r="O32" s="79"/>
    </row>
    <row r="33" spans="1:15" ht="12.75">
      <c r="A33" s="79"/>
      <c r="B33" s="9"/>
      <c r="C33" s="9"/>
      <c r="D33" s="14"/>
      <c r="E33" s="14"/>
      <c r="F33" s="14"/>
      <c r="G33" s="14"/>
      <c r="H33" s="36"/>
      <c r="I33" s="36"/>
      <c r="J33" s="36"/>
      <c r="K33" s="64"/>
      <c r="L33" s="43"/>
      <c r="M33" s="43"/>
      <c r="N33" s="79"/>
      <c r="O33" s="79"/>
    </row>
    <row r="34" spans="1:15" ht="12.75">
      <c r="A34" s="79"/>
      <c r="B34" s="9"/>
      <c r="C34" s="9"/>
      <c r="D34" s="14"/>
      <c r="E34" s="14"/>
      <c r="F34" s="14"/>
      <c r="G34" s="14"/>
      <c r="H34" s="36"/>
      <c r="I34" s="36"/>
      <c r="J34" s="36"/>
      <c r="K34" s="64"/>
      <c r="L34" s="43"/>
      <c r="M34" s="43"/>
      <c r="N34" s="79"/>
      <c r="O34" s="79"/>
    </row>
    <row r="35" spans="1:15" ht="12.75">
      <c r="A35" s="79"/>
      <c r="B35" s="9"/>
      <c r="C35" s="9"/>
      <c r="D35" s="14"/>
      <c r="E35" s="14"/>
      <c r="F35" s="14"/>
      <c r="G35" s="14"/>
      <c r="H35" s="36"/>
      <c r="I35" s="36"/>
      <c r="J35" s="36"/>
      <c r="K35" s="64"/>
      <c r="L35" s="43"/>
      <c r="M35" s="43"/>
      <c r="N35" s="79"/>
      <c r="O35" s="79"/>
    </row>
    <row r="36" spans="1:15" ht="12.75">
      <c r="A36" s="79"/>
      <c r="B36" s="9"/>
      <c r="C36" s="9"/>
      <c r="D36" s="14"/>
      <c r="E36" s="14"/>
      <c r="F36" s="14"/>
      <c r="G36" s="14"/>
      <c r="H36" s="36"/>
      <c r="I36" s="36"/>
      <c r="J36" s="36"/>
      <c r="K36" s="64"/>
      <c r="L36" s="43"/>
      <c r="M36" s="43"/>
      <c r="N36" s="79"/>
      <c r="O36" s="79"/>
    </row>
    <row r="37" spans="1:15" ht="12.75">
      <c r="A37" s="81"/>
      <c r="B37" s="81"/>
      <c r="C37" s="81"/>
      <c r="D37" s="81"/>
      <c r="E37" s="81"/>
      <c r="F37" s="82"/>
      <c r="G37" s="83"/>
      <c r="H37" s="64"/>
      <c r="I37" s="64"/>
      <c r="J37" s="64"/>
      <c r="K37" s="64"/>
      <c r="L37" s="84"/>
      <c r="M37" s="81"/>
      <c r="N37" s="81"/>
      <c r="O37" s="81"/>
    </row>
    <row r="38" spans="1:11" ht="12.75">
      <c r="A38" s="1"/>
      <c r="B38" s="1"/>
      <c r="C38" s="2"/>
      <c r="D38" s="2"/>
      <c r="E38" s="2"/>
      <c r="F38" s="15"/>
      <c r="G38" s="2" t="s">
        <v>19</v>
      </c>
      <c r="H38" s="85">
        <f>SUM(H13:H37)</f>
        <v>127305</v>
      </c>
      <c r="I38" s="85">
        <f>SUM(I13:I37)</f>
        <v>122305</v>
      </c>
      <c r="J38" s="85">
        <f>SUM(J13:J37)</f>
        <v>5000</v>
      </c>
      <c r="K38" s="86"/>
    </row>
    <row r="39" spans="1:11" ht="12.75">
      <c r="A39" s="1"/>
      <c r="B39" s="1"/>
      <c r="C39" s="2"/>
      <c r="D39" s="2"/>
      <c r="E39" s="2"/>
      <c r="F39" s="16"/>
      <c r="G39" s="2" t="s">
        <v>20</v>
      </c>
      <c r="H39" s="87">
        <f>SUM(H38)</f>
        <v>127305</v>
      </c>
      <c r="I39" s="87">
        <f>SUM(I38)</f>
        <v>122305</v>
      </c>
      <c r="J39" s="87">
        <f>SUM(J38)</f>
        <v>5000</v>
      </c>
      <c r="K39" s="86"/>
    </row>
    <row r="40" spans="1:11" ht="12.75">
      <c r="A40" s="1"/>
      <c r="B40" s="1"/>
      <c r="C40" s="2"/>
      <c r="D40" s="2"/>
      <c r="E40" s="2"/>
      <c r="F40" s="17"/>
      <c r="G40" s="2" t="s">
        <v>21</v>
      </c>
      <c r="H40" s="88"/>
      <c r="I40" s="88"/>
      <c r="J40" s="88"/>
      <c r="K40" s="88"/>
    </row>
    <row r="41" spans="1:8" ht="12.75">
      <c r="A41" s="1"/>
      <c r="C41" s="1"/>
      <c r="D41" s="1"/>
      <c r="E41" s="1"/>
      <c r="F41" s="4"/>
      <c r="G41" s="1"/>
      <c r="H41" s="1"/>
    </row>
    <row r="42" spans="1:11" ht="12.75">
      <c r="A42" s="1"/>
      <c r="B42" s="11" t="s">
        <v>55</v>
      </c>
      <c r="C42" s="1"/>
      <c r="D42" s="1"/>
      <c r="E42" s="1"/>
      <c r="F42" s="1"/>
      <c r="G42" s="1"/>
      <c r="H42" s="1"/>
      <c r="I42" s="189" t="s">
        <v>56</v>
      </c>
      <c r="J42" s="189"/>
      <c r="K42" s="189"/>
    </row>
    <row r="43" spans="1:11" ht="12.75">
      <c r="A43" s="1"/>
      <c r="B43" s="11" t="s">
        <v>22</v>
      </c>
      <c r="C43" s="1"/>
      <c r="D43" s="1"/>
      <c r="E43" s="1"/>
      <c r="F43" s="1"/>
      <c r="G43" s="1"/>
      <c r="H43" s="1"/>
      <c r="I43" s="189" t="s">
        <v>23</v>
      </c>
      <c r="J43" s="189"/>
      <c r="K43" s="189"/>
    </row>
    <row r="46" ht="12.75">
      <c r="O46" s="4" t="s">
        <v>59</v>
      </c>
    </row>
    <row r="47" spans="1:15" ht="12.75">
      <c r="A47" s="189" t="s">
        <v>43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 ht="12.75">
      <c r="A48" s="189" t="s">
        <v>41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:15" ht="12.75">
      <c r="A49" s="189" t="s">
        <v>115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5" ht="12.75">
      <c r="A50" s="189" t="s">
        <v>95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89" t="s">
        <v>42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1:11" ht="12.75">
      <c r="A52" s="4" t="s">
        <v>0</v>
      </c>
      <c r="B52" s="1" t="s">
        <v>24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4" t="s">
        <v>1</v>
      </c>
      <c r="B53" s="1" t="s">
        <v>25</v>
      </c>
      <c r="C53" s="1"/>
      <c r="D53" s="1"/>
      <c r="E53" s="1"/>
      <c r="F53" s="1"/>
      <c r="G53" s="1"/>
      <c r="H53" s="1"/>
      <c r="I53" s="1"/>
      <c r="J53" s="4" t="s">
        <v>18</v>
      </c>
      <c r="K53" s="1"/>
    </row>
    <row r="54" spans="1:13" ht="12.75">
      <c r="A54" s="4" t="s">
        <v>2</v>
      </c>
      <c r="B54" s="1" t="s">
        <v>26</v>
      </c>
      <c r="C54" s="2" t="s">
        <v>3</v>
      </c>
      <c r="D54" s="1" t="s">
        <v>27</v>
      </c>
      <c r="E54" s="2"/>
      <c r="F54" s="1"/>
      <c r="G54" s="4"/>
      <c r="H54" s="4" t="s">
        <v>4</v>
      </c>
      <c r="I54" s="1" t="s">
        <v>126</v>
      </c>
      <c r="K54" s="4" t="s">
        <v>5</v>
      </c>
      <c r="M54" s="1" t="s">
        <v>47</v>
      </c>
    </row>
    <row r="55" spans="1:15" ht="12.75">
      <c r="A55" s="5"/>
      <c r="B55" s="5" t="s">
        <v>7</v>
      </c>
      <c r="C55" s="5"/>
      <c r="D55" s="190" t="s">
        <v>29</v>
      </c>
      <c r="E55" s="191"/>
      <c r="F55" s="5" t="s">
        <v>30</v>
      </c>
      <c r="G55" s="5" t="s">
        <v>31</v>
      </c>
      <c r="H55" s="190" t="s">
        <v>44</v>
      </c>
      <c r="I55" s="192"/>
      <c r="J55" s="192"/>
      <c r="K55" s="191"/>
      <c r="L55" s="190" t="s">
        <v>39</v>
      </c>
      <c r="M55" s="191"/>
      <c r="N55" s="192" t="s">
        <v>16</v>
      </c>
      <c r="O55" s="191"/>
    </row>
    <row r="56" spans="1:15" ht="12.75">
      <c r="A56" s="6" t="s">
        <v>6</v>
      </c>
      <c r="B56" s="6" t="s">
        <v>8</v>
      </c>
      <c r="C56" s="6" t="s">
        <v>10</v>
      </c>
      <c r="D56" s="182">
        <v>37986</v>
      </c>
      <c r="E56" s="183"/>
      <c r="F56" s="6" t="s">
        <v>32</v>
      </c>
      <c r="G56" s="6" t="s">
        <v>33</v>
      </c>
      <c r="H56" s="184" t="s">
        <v>11</v>
      </c>
      <c r="I56" s="185"/>
      <c r="J56" s="185"/>
      <c r="K56" s="186"/>
      <c r="L56" s="184" t="s">
        <v>40</v>
      </c>
      <c r="M56" s="186"/>
      <c r="N56" s="187">
        <v>38352</v>
      </c>
      <c r="O56" s="188"/>
    </row>
    <row r="57" spans="1:15" ht="12.75">
      <c r="A57" s="7"/>
      <c r="B57" s="7" t="s">
        <v>9</v>
      </c>
      <c r="C57" s="7"/>
      <c r="D57" s="8" t="s">
        <v>17</v>
      </c>
      <c r="E57" s="8" t="s">
        <v>34</v>
      </c>
      <c r="F57" s="7" t="s">
        <v>35</v>
      </c>
      <c r="G57" s="7" t="s">
        <v>36</v>
      </c>
      <c r="H57" s="7" t="s">
        <v>12</v>
      </c>
      <c r="I57" s="7" t="s">
        <v>13</v>
      </c>
      <c r="J57" s="7" t="s">
        <v>37</v>
      </c>
      <c r="K57" s="7" t="s">
        <v>14</v>
      </c>
      <c r="L57" s="8" t="s">
        <v>15</v>
      </c>
      <c r="M57" s="8" t="s">
        <v>38</v>
      </c>
      <c r="N57" s="8" t="s">
        <v>17</v>
      </c>
      <c r="O57" s="8" t="s">
        <v>28</v>
      </c>
    </row>
    <row r="58" spans="1:15" ht="12.75">
      <c r="A58" s="5"/>
      <c r="B58" s="75" t="s">
        <v>127</v>
      </c>
      <c r="C58" s="5"/>
      <c r="D58" s="5"/>
      <c r="E58" s="5"/>
      <c r="F58" s="5"/>
      <c r="G58" s="5"/>
      <c r="H58" s="76"/>
      <c r="I58" s="76"/>
      <c r="J58" s="76"/>
      <c r="K58" s="76"/>
      <c r="L58" s="5"/>
      <c r="M58" s="5"/>
      <c r="N58" s="5"/>
      <c r="O58" s="5"/>
    </row>
    <row r="59" spans="1:15" ht="12.75">
      <c r="A59" s="171" t="s">
        <v>554</v>
      </c>
      <c r="B59" s="171" t="s">
        <v>118</v>
      </c>
      <c r="C59" s="171" t="s">
        <v>128</v>
      </c>
      <c r="D59" s="173"/>
      <c r="E59" s="173"/>
      <c r="F59" s="173" t="s">
        <v>51</v>
      </c>
      <c r="G59" s="173" t="s">
        <v>49</v>
      </c>
      <c r="H59" s="174">
        <v>154593</v>
      </c>
      <c r="I59" s="174">
        <f>H59*80%</f>
        <v>123674.40000000001</v>
      </c>
      <c r="J59" s="174">
        <f>H59*20%</f>
        <v>30918.600000000002</v>
      </c>
      <c r="K59" s="177"/>
      <c r="L59" s="176" t="s">
        <v>129</v>
      </c>
      <c r="M59" s="176">
        <v>1</v>
      </c>
      <c r="N59" s="9"/>
      <c r="O59" s="9"/>
    </row>
    <row r="60" spans="1:15" ht="12.75">
      <c r="A60" s="171"/>
      <c r="B60" s="171"/>
      <c r="C60" s="171"/>
      <c r="D60" s="173"/>
      <c r="E60" s="173"/>
      <c r="F60" s="173"/>
      <c r="G60" s="173"/>
      <c r="H60" s="174"/>
      <c r="I60" s="174"/>
      <c r="J60" s="174"/>
      <c r="K60" s="178"/>
      <c r="L60" s="173"/>
      <c r="M60" s="173"/>
      <c r="N60" s="9"/>
      <c r="O60" s="9"/>
    </row>
    <row r="61" spans="1:15" ht="12.75">
      <c r="A61" s="171"/>
      <c r="B61" s="171"/>
      <c r="C61" s="171"/>
      <c r="D61" s="171"/>
      <c r="E61" s="171"/>
      <c r="F61" s="173"/>
      <c r="G61" s="173"/>
      <c r="H61" s="179"/>
      <c r="I61" s="179"/>
      <c r="J61" s="179"/>
      <c r="K61" s="179"/>
      <c r="L61" s="173"/>
      <c r="M61" s="173"/>
      <c r="N61" s="9"/>
      <c r="O61" s="9"/>
    </row>
    <row r="62" spans="1:15" ht="12.75">
      <c r="A62" s="171" t="s">
        <v>555</v>
      </c>
      <c r="B62" s="171" t="s">
        <v>118</v>
      </c>
      <c r="C62" s="171" t="s">
        <v>45</v>
      </c>
      <c r="D62" s="173"/>
      <c r="E62" s="173"/>
      <c r="F62" s="173" t="s">
        <v>51</v>
      </c>
      <c r="G62" s="173" t="s">
        <v>49</v>
      </c>
      <c r="H62" s="174">
        <v>284188</v>
      </c>
      <c r="I62" s="174">
        <f>H62*80%</f>
        <v>227350.40000000002</v>
      </c>
      <c r="J62" s="174">
        <f>H62*20%</f>
        <v>56837.600000000006</v>
      </c>
      <c r="K62" s="177"/>
      <c r="L62" s="176" t="s">
        <v>129</v>
      </c>
      <c r="M62" s="176">
        <v>2</v>
      </c>
      <c r="N62" s="9"/>
      <c r="O62" s="9"/>
    </row>
    <row r="63" spans="1:15" ht="12.75">
      <c r="A63" s="171"/>
      <c r="B63" s="180"/>
      <c r="C63" s="180"/>
      <c r="D63" s="176"/>
      <c r="E63" s="176"/>
      <c r="F63" s="173"/>
      <c r="G63" s="173"/>
      <c r="H63" s="174"/>
      <c r="I63" s="174"/>
      <c r="J63" s="174"/>
      <c r="K63" s="179"/>
      <c r="L63" s="173"/>
      <c r="M63" s="173"/>
      <c r="N63" s="9"/>
      <c r="O63" s="9"/>
    </row>
    <row r="64" spans="1:15" ht="12.75">
      <c r="A64" s="171"/>
      <c r="B64" s="181"/>
      <c r="C64" s="181"/>
      <c r="D64" s="171"/>
      <c r="E64" s="171"/>
      <c r="F64" s="173"/>
      <c r="G64" s="173"/>
      <c r="H64" s="179"/>
      <c r="I64" s="179"/>
      <c r="J64" s="179"/>
      <c r="K64" s="179"/>
      <c r="L64" s="173"/>
      <c r="M64" s="173"/>
      <c r="N64" s="9"/>
      <c r="O64" s="9"/>
    </row>
    <row r="65" spans="1:15" ht="12.75">
      <c r="A65" s="171" t="s">
        <v>556</v>
      </c>
      <c r="B65" s="171" t="s">
        <v>119</v>
      </c>
      <c r="C65" s="171" t="s">
        <v>120</v>
      </c>
      <c r="D65" s="173"/>
      <c r="E65" s="173"/>
      <c r="F65" s="173" t="s">
        <v>51</v>
      </c>
      <c r="G65" s="173" t="s">
        <v>49</v>
      </c>
      <c r="H65" s="174">
        <v>154593</v>
      </c>
      <c r="I65" s="174">
        <f>H65*80%</f>
        <v>123674.40000000001</v>
      </c>
      <c r="J65" s="174">
        <f>H65*20%</f>
        <v>30918.600000000002</v>
      </c>
      <c r="K65" s="177"/>
      <c r="L65" s="176" t="s">
        <v>129</v>
      </c>
      <c r="M65" s="176">
        <v>1</v>
      </c>
      <c r="N65" s="9"/>
      <c r="O65" s="9"/>
    </row>
    <row r="66" spans="1:15" ht="12.75">
      <c r="A66" s="171"/>
      <c r="B66" s="181"/>
      <c r="C66" s="181"/>
      <c r="D66" s="171"/>
      <c r="E66" s="171"/>
      <c r="F66" s="173"/>
      <c r="G66" s="173"/>
      <c r="H66" s="179"/>
      <c r="I66" s="179"/>
      <c r="J66" s="179"/>
      <c r="K66" s="179"/>
      <c r="L66" s="173"/>
      <c r="M66" s="173"/>
      <c r="N66" s="9"/>
      <c r="O66" s="9"/>
    </row>
    <row r="67" spans="1:15" ht="12.75">
      <c r="A67" s="171"/>
      <c r="B67" s="171"/>
      <c r="C67" s="171"/>
      <c r="D67" s="171"/>
      <c r="E67" s="171"/>
      <c r="F67" s="173"/>
      <c r="G67" s="173"/>
      <c r="H67" s="179"/>
      <c r="I67" s="179"/>
      <c r="J67" s="179"/>
      <c r="K67" s="179"/>
      <c r="L67" s="173"/>
      <c r="M67" s="173"/>
      <c r="N67" s="9"/>
      <c r="O67" s="9"/>
    </row>
    <row r="68" spans="1:15" ht="12.75">
      <c r="A68" s="171" t="s">
        <v>557</v>
      </c>
      <c r="B68" s="171" t="s">
        <v>130</v>
      </c>
      <c r="C68" s="171" t="s">
        <v>26</v>
      </c>
      <c r="D68" s="173"/>
      <c r="E68" s="173"/>
      <c r="F68" s="173" t="s">
        <v>51</v>
      </c>
      <c r="G68" s="173" t="s">
        <v>49</v>
      </c>
      <c r="H68" s="174">
        <v>284188</v>
      </c>
      <c r="I68" s="174">
        <f>H68*80%</f>
        <v>227350.40000000002</v>
      </c>
      <c r="J68" s="174">
        <f>H68*20%</f>
        <v>56837.600000000006</v>
      </c>
      <c r="K68" s="177"/>
      <c r="L68" s="176" t="s">
        <v>129</v>
      </c>
      <c r="M68" s="176">
        <v>2</v>
      </c>
      <c r="N68" s="79"/>
      <c r="O68" s="79"/>
    </row>
    <row r="69" spans="1:15" ht="12.75">
      <c r="A69" s="79"/>
      <c r="B69" s="9"/>
      <c r="C69" s="9"/>
      <c r="D69" s="14"/>
      <c r="E69" s="14"/>
      <c r="F69" s="14"/>
      <c r="G69" s="14"/>
      <c r="H69" s="36"/>
      <c r="I69" s="36"/>
      <c r="J69" s="36"/>
      <c r="K69" s="64"/>
      <c r="L69" s="43"/>
      <c r="M69" s="43"/>
      <c r="N69" s="79"/>
      <c r="O69" s="79"/>
    </row>
    <row r="70" spans="1:15" ht="12.75">
      <c r="A70" s="79"/>
      <c r="B70" s="9"/>
      <c r="C70" s="9"/>
      <c r="D70" s="14"/>
      <c r="E70" s="14"/>
      <c r="F70" s="14"/>
      <c r="G70" s="14"/>
      <c r="H70" s="36"/>
      <c r="I70" s="36"/>
      <c r="J70" s="36"/>
      <c r="K70" s="64"/>
      <c r="L70" s="43"/>
      <c r="M70" s="43"/>
      <c r="N70" s="79"/>
      <c r="O70" s="79"/>
    </row>
    <row r="71" spans="1:15" ht="12.75">
      <c r="A71" s="9" t="s">
        <v>558</v>
      </c>
      <c r="B71" s="9" t="s">
        <v>133</v>
      </c>
      <c r="C71" s="9" t="s">
        <v>26</v>
      </c>
      <c r="D71" s="14"/>
      <c r="E71" s="14"/>
      <c r="F71" s="14" t="s">
        <v>51</v>
      </c>
      <c r="G71" s="14" t="s">
        <v>49</v>
      </c>
      <c r="H71" s="36">
        <v>810290</v>
      </c>
      <c r="I71" s="36">
        <f>H71*50%</f>
        <v>405145</v>
      </c>
      <c r="J71" s="36">
        <f>H71*50%</f>
        <v>405145</v>
      </c>
      <c r="K71" s="64"/>
      <c r="L71" s="43" t="s">
        <v>131</v>
      </c>
      <c r="M71" s="43">
        <v>1</v>
      </c>
      <c r="N71" s="79"/>
      <c r="O71" s="79"/>
    </row>
    <row r="72" spans="1:15" ht="12.75">
      <c r="A72" s="79"/>
      <c r="B72" s="9"/>
      <c r="C72" s="9"/>
      <c r="D72" s="14"/>
      <c r="E72" s="14"/>
      <c r="F72" s="14"/>
      <c r="G72" s="14"/>
      <c r="H72" s="36"/>
      <c r="I72" s="36"/>
      <c r="J72" s="36"/>
      <c r="K72" s="64"/>
      <c r="L72" s="43"/>
      <c r="M72" s="43"/>
      <c r="N72" s="79"/>
      <c r="O72" s="79"/>
    </row>
    <row r="73" spans="1:15" ht="12.75">
      <c r="A73" s="79"/>
      <c r="B73" s="9"/>
      <c r="C73" s="9"/>
      <c r="D73" s="14"/>
      <c r="E73" s="14"/>
      <c r="F73" s="14"/>
      <c r="G73" s="14"/>
      <c r="H73" s="36"/>
      <c r="I73" s="36"/>
      <c r="J73" s="36"/>
      <c r="K73" s="64"/>
      <c r="L73" s="43"/>
      <c r="M73" s="43"/>
      <c r="N73" s="79"/>
      <c r="O73" s="79"/>
    </row>
    <row r="74" spans="1:15" ht="12.75">
      <c r="A74" s="9" t="s">
        <v>559</v>
      </c>
      <c r="B74" s="9" t="s">
        <v>119</v>
      </c>
      <c r="C74" s="9" t="s">
        <v>132</v>
      </c>
      <c r="D74" s="14"/>
      <c r="E74" s="14"/>
      <c r="F74" s="14" t="s">
        <v>51</v>
      </c>
      <c r="G74" s="14" t="s">
        <v>49</v>
      </c>
      <c r="H74" s="36">
        <v>277397</v>
      </c>
      <c r="I74" s="36">
        <f>H74*80%</f>
        <v>221917.6</v>
      </c>
      <c r="J74" s="36">
        <f>H74*20%</f>
        <v>55479.4</v>
      </c>
      <c r="K74" s="64"/>
      <c r="L74" s="43" t="s">
        <v>129</v>
      </c>
      <c r="M74" s="43">
        <v>1</v>
      </c>
      <c r="N74" s="79"/>
      <c r="O74" s="79"/>
    </row>
    <row r="75" spans="1:15" ht="12.75">
      <c r="A75" s="79"/>
      <c r="B75" s="9"/>
      <c r="C75" s="9"/>
      <c r="D75" s="14"/>
      <c r="E75" s="14"/>
      <c r="F75" s="14"/>
      <c r="G75" s="14"/>
      <c r="H75" s="36"/>
      <c r="I75" s="36"/>
      <c r="J75" s="36"/>
      <c r="K75" s="64"/>
      <c r="L75" s="43"/>
      <c r="M75" s="43"/>
      <c r="N75" s="79"/>
      <c r="O75" s="79"/>
    </row>
    <row r="76" spans="1:15" ht="12.75">
      <c r="A76" s="79"/>
      <c r="B76" s="9"/>
      <c r="C76" s="9"/>
      <c r="D76" s="14"/>
      <c r="E76" s="14"/>
      <c r="F76" s="14"/>
      <c r="G76" s="14"/>
      <c r="H76" s="36"/>
      <c r="I76" s="36"/>
      <c r="J76" s="36"/>
      <c r="K76" s="64"/>
      <c r="L76" s="43"/>
      <c r="M76" s="43"/>
      <c r="N76" s="79"/>
      <c r="O76" s="79"/>
    </row>
    <row r="77" spans="1:15" ht="12.75">
      <c r="A77" s="171" t="s">
        <v>560</v>
      </c>
      <c r="B77" s="171" t="s">
        <v>246</v>
      </c>
      <c r="C77" s="171" t="s">
        <v>247</v>
      </c>
      <c r="D77" s="173"/>
      <c r="E77" s="173"/>
      <c r="F77" s="173" t="s">
        <v>51</v>
      </c>
      <c r="G77" s="173" t="s">
        <v>49</v>
      </c>
      <c r="H77" s="174">
        <v>369122</v>
      </c>
      <c r="I77" s="174">
        <v>269122</v>
      </c>
      <c r="J77" s="174">
        <v>100000</v>
      </c>
      <c r="K77" s="64"/>
      <c r="L77" s="43" t="s">
        <v>129</v>
      </c>
      <c r="M77" s="43">
        <v>2</v>
      </c>
      <c r="N77" s="79"/>
      <c r="O77" s="79"/>
    </row>
    <row r="78" spans="1:15" ht="12.75">
      <c r="A78" s="79"/>
      <c r="B78" s="9"/>
      <c r="C78" s="9"/>
      <c r="D78" s="14"/>
      <c r="E78" s="14"/>
      <c r="F78" s="14"/>
      <c r="G78" s="14"/>
      <c r="H78" s="36"/>
      <c r="I78" s="36"/>
      <c r="J78" s="36"/>
      <c r="K78" s="64"/>
      <c r="L78" s="43" t="s">
        <v>131</v>
      </c>
      <c r="M78" s="43">
        <v>1</v>
      </c>
      <c r="N78" s="79"/>
      <c r="O78" s="79"/>
    </row>
    <row r="79" spans="1:15" ht="12.75">
      <c r="A79" s="79"/>
      <c r="B79" s="9"/>
      <c r="C79" s="9"/>
      <c r="D79" s="14"/>
      <c r="E79" s="14"/>
      <c r="F79" s="14"/>
      <c r="G79" s="14"/>
      <c r="H79" s="36"/>
      <c r="I79" s="36"/>
      <c r="J79" s="36"/>
      <c r="K79" s="64"/>
      <c r="L79" s="43"/>
      <c r="M79" s="43"/>
      <c r="N79" s="79"/>
      <c r="O79" s="79"/>
    </row>
    <row r="80" spans="1:15" ht="12.75">
      <c r="A80" s="79"/>
      <c r="B80" s="9"/>
      <c r="C80" s="9"/>
      <c r="D80" s="14"/>
      <c r="E80" s="14"/>
      <c r="F80" s="14"/>
      <c r="G80" s="14"/>
      <c r="H80" s="36"/>
      <c r="I80" s="36"/>
      <c r="J80" s="36"/>
      <c r="K80" s="64"/>
      <c r="L80" s="43"/>
      <c r="M80" s="43"/>
      <c r="N80" s="79"/>
      <c r="O80" s="79"/>
    </row>
    <row r="81" spans="1:15" ht="12.75">
      <c r="A81" s="79"/>
      <c r="B81" s="9"/>
      <c r="C81" s="9"/>
      <c r="D81" s="14"/>
      <c r="E81" s="14"/>
      <c r="F81" s="14"/>
      <c r="G81" s="14"/>
      <c r="H81" s="36"/>
      <c r="I81" s="36"/>
      <c r="J81" s="36"/>
      <c r="K81" s="64"/>
      <c r="L81" s="43"/>
      <c r="M81" s="43"/>
      <c r="N81" s="79"/>
      <c r="O81" s="79"/>
    </row>
    <row r="82" spans="1:15" ht="12.75">
      <c r="A82" s="81"/>
      <c r="B82" s="81"/>
      <c r="C82" s="81"/>
      <c r="D82" s="81"/>
      <c r="E82" s="81"/>
      <c r="F82" s="82"/>
      <c r="G82" s="83"/>
      <c r="H82" s="64"/>
      <c r="I82" s="64"/>
      <c r="J82" s="64"/>
      <c r="K82" s="64"/>
      <c r="L82" s="84"/>
      <c r="M82" s="81"/>
      <c r="N82" s="81"/>
      <c r="O82" s="81"/>
    </row>
    <row r="83" spans="1:11" ht="12.75">
      <c r="A83" s="1"/>
      <c r="B83" s="1"/>
      <c r="C83" s="2"/>
      <c r="D83" s="2"/>
      <c r="E83" s="2"/>
      <c r="F83" s="15"/>
      <c r="G83" s="2" t="s">
        <v>19</v>
      </c>
      <c r="H83" s="85">
        <f>SUM(H58:H82)</f>
        <v>2334371</v>
      </c>
      <c r="I83" s="85">
        <f>SUM(I58:I82)</f>
        <v>1598234.2000000002</v>
      </c>
      <c r="J83" s="85">
        <f>SUM(J58:J82)</f>
        <v>736136.8</v>
      </c>
      <c r="K83" s="86"/>
    </row>
    <row r="84" spans="1:11" ht="12.75">
      <c r="A84" s="1"/>
      <c r="B84" s="1"/>
      <c r="C84" s="2"/>
      <c r="D84" s="2"/>
      <c r="E84" s="2"/>
      <c r="F84" s="16"/>
      <c r="G84" s="2" t="s">
        <v>20</v>
      </c>
      <c r="H84" s="87">
        <f>SUM(H83)</f>
        <v>2334371</v>
      </c>
      <c r="I84" s="87">
        <f>SUM(I83)</f>
        <v>1598234.2000000002</v>
      </c>
      <c r="J84" s="87">
        <f>SUM(J83)</f>
        <v>736136.8</v>
      </c>
      <c r="K84" s="86"/>
    </row>
    <row r="85" spans="1:11" ht="12.75">
      <c r="A85" s="1"/>
      <c r="B85" s="1"/>
      <c r="C85" s="2"/>
      <c r="D85" s="2"/>
      <c r="E85" s="2"/>
      <c r="F85" s="17"/>
      <c r="G85" s="2" t="s">
        <v>21</v>
      </c>
      <c r="H85" s="88">
        <f>H39+H84</f>
        <v>2461676</v>
      </c>
      <c r="I85" s="88">
        <f>I39+I84</f>
        <v>1720539.2000000002</v>
      </c>
      <c r="J85" s="88">
        <f>J39+J84</f>
        <v>741136.8</v>
      </c>
      <c r="K85" s="88"/>
    </row>
    <row r="86" spans="1:8" ht="12.75">
      <c r="A86" s="1"/>
      <c r="C86" s="1"/>
      <c r="D86" s="1"/>
      <c r="E86" s="1"/>
      <c r="F86" s="4"/>
      <c r="G86" s="1"/>
      <c r="H86" s="1"/>
    </row>
    <row r="87" spans="1:11" ht="12.75">
      <c r="A87" s="1"/>
      <c r="B87" s="11" t="s">
        <v>55</v>
      </c>
      <c r="C87" s="1"/>
      <c r="D87" s="1"/>
      <c r="E87" s="1"/>
      <c r="F87" s="1"/>
      <c r="G87" s="1"/>
      <c r="H87" s="1"/>
      <c r="I87" s="189" t="s">
        <v>56</v>
      </c>
      <c r="J87" s="189"/>
      <c r="K87" s="189"/>
    </row>
    <row r="88" spans="1:11" ht="12.75">
      <c r="A88" s="1"/>
      <c r="B88" s="11" t="s">
        <v>22</v>
      </c>
      <c r="C88" s="1"/>
      <c r="D88" s="1"/>
      <c r="E88" s="1"/>
      <c r="F88" s="1"/>
      <c r="G88" s="1"/>
      <c r="H88" s="1"/>
      <c r="I88" s="189" t="s">
        <v>23</v>
      </c>
      <c r="J88" s="189"/>
      <c r="K88" s="189"/>
    </row>
  </sheetData>
  <mergeCells count="30">
    <mergeCell ref="I87:K87"/>
    <mergeCell ref="I88:K88"/>
    <mergeCell ref="D56:E56"/>
    <mergeCell ref="H56:K56"/>
    <mergeCell ref="L56:M56"/>
    <mergeCell ref="N56:O56"/>
    <mergeCell ref="A49:O49"/>
    <mergeCell ref="A50:O50"/>
    <mergeCell ref="A51:O51"/>
    <mergeCell ref="D55:E55"/>
    <mergeCell ref="H55:K55"/>
    <mergeCell ref="L55:M55"/>
    <mergeCell ref="N55:O55"/>
    <mergeCell ref="A47:O47"/>
    <mergeCell ref="A48:O48"/>
    <mergeCell ref="I42:K42"/>
    <mergeCell ref="I43:K43"/>
    <mergeCell ref="A2:O2"/>
    <mergeCell ref="A3:O3"/>
    <mergeCell ref="A4:O4"/>
    <mergeCell ref="A5:O5"/>
    <mergeCell ref="A6:O6"/>
    <mergeCell ref="D10:E10"/>
    <mergeCell ref="H10:K10"/>
    <mergeCell ref="L10:M10"/>
    <mergeCell ref="N10:O10"/>
    <mergeCell ref="D11:E11"/>
    <mergeCell ref="H11:K11"/>
    <mergeCell ref="L11:M11"/>
    <mergeCell ref="N11:O11"/>
  </mergeCells>
  <printOptions horizontalCentered="1"/>
  <pageMargins left="0.3937007874015748" right="0.3937007874015748" top="0.1968503937007874" bottom="0.3937007874015748" header="0" footer="0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11"/>
  </sheetPr>
  <dimension ref="A1:O88"/>
  <sheetViews>
    <sheetView workbookViewId="0" topLeftCell="A6">
      <selection activeCell="A17" sqref="A17"/>
    </sheetView>
  </sheetViews>
  <sheetFormatPr defaultColWidth="11.421875" defaultRowHeight="12.75"/>
  <cols>
    <col min="1" max="1" width="10.28125" style="3" customWidth="1"/>
    <col min="2" max="2" width="35.140625" style="3" customWidth="1"/>
    <col min="3" max="3" width="22.421875" style="3" customWidth="1"/>
    <col min="4" max="4" width="5.57421875" style="3" customWidth="1"/>
    <col min="5" max="5" width="6.7109375" style="3" customWidth="1"/>
    <col min="6" max="6" width="10.8515625" style="3" customWidth="1"/>
    <col min="7" max="7" width="9.140625" style="3" customWidth="1"/>
    <col min="8" max="8" width="12.57421875" style="3" customWidth="1"/>
    <col min="9" max="9" width="11.57421875" style="3" customWidth="1"/>
    <col min="10" max="10" width="10.421875" style="3" customWidth="1"/>
    <col min="11" max="11" width="9.140625" style="3" customWidth="1"/>
    <col min="12" max="12" width="9.00390625" style="3" customWidth="1"/>
    <col min="13" max="13" width="6.7109375" style="3" customWidth="1"/>
    <col min="14" max="14" width="6.140625" style="3" customWidth="1"/>
    <col min="15" max="15" width="6.00390625" style="3" customWidth="1"/>
    <col min="16" max="16384" width="11.421875" style="3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50</v>
      </c>
      <c r="K9" s="4" t="s">
        <v>5</v>
      </c>
      <c r="M9" s="1" t="s">
        <v>57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38017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25" t="s">
        <v>57</v>
      </c>
      <c r="C13" s="9"/>
      <c r="D13" s="143"/>
      <c r="E13" s="143"/>
      <c r="F13" s="14"/>
      <c r="G13" s="14"/>
      <c r="H13" s="39"/>
      <c r="I13" s="39"/>
      <c r="J13" s="39"/>
      <c r="K13" s="39"/>
      <c r="L13" s="14"/>
      <c r="M13" s="14" t="s">
        <v>18</v>
      </c>
      <c r="N13" s="9"/>
      <c r="O13" s="9"/>
    </row>
    <row r="14" spans="1:15" ht="12.75">
      <c r="A14" s="9" t="s">
        <v>561</v>
      </c>
      <c r="B14" s="9" t="s">
        <v>101</v>
      </c>
      <c r="C14" s="9" t="s">
        <v>103</v>
      </c>
      <c r="D14" s="143"/>
      <c r="E14" s="143"/>
      <c r="F14" s="14" t="s">
        <v>58</v>
      </c>
      <c r="G14" s="14" t="s">
        <v>49</v>
      </c>
      <c r="H14" s="36">
        <v>37377</v>
      </c>
      <c r="I14" s="36">
        <f>H14*80%</f>
        <v>29901.600000000002</v>
      </c>
      <c r="J14" s="36">
        <f>H14*20%</f>
        <v>7475.400000000001</v>
      </c>
      <c r="K14" s="46"/>
      <c r="L14" s="9"/>
      <c r="M14" s="9"/>
      <c r="N14" s="33"/>
      <c r="O14" s="33"/>
    </row>
    <row r="15" spans="1:15" ht="12.75">
      <c r="A15" s="9"/>
      <c r="B15" s="9"/>
      <c r="C15" s="9"/>
      <c r="D15" s="143"/>
      <c r="E15" s="143"/>
      <c r="F15" s="14"/>
      <c r="G15" s="14"/>
      <c r="H15" s="39"/>
      <c r="I15" s="45"/>
      <c r="J15" s="45"/>
      <c r="K15" s="39"/>
      <c r="L15" s="14"/>
      <c r="M15" s="14"/>
      <c r="N15" s="33"/>
      <c r="O15" s="33"/>
    </row>
    <row r="16" spans="1:15" ht="12.75">
      <c r="A16" s="9"/>
      <c r="B16" s="9"/>
      <c r="C16" s="9"/>
      <c r="D16" s="143"/>
      <c r="E16" s="143"/>
      <c r="F16" s="12"/>
      <c r="G16" s="12"/>
      <c r="H16" s="39"/>
      <c r="I16" s="39"/>
      <c r="J16" s="39"/>
      <c r="K16" s="39"/>
      <c r="L16" s="14"/>
      <c r="M16" s="14"/>
      <c r="N16" s="33"/>
      <c r="O16" s="33"/>
    </row>
    <row r="17" spans="1:15" ht="12.75">
      <c r="A17" s="9" t="s">
        <v>562</v>
      </c>
      <c r="B17" s="9" t="s">
        <v>101</v>
      </c>
      <c r="C17" s="9" t="s">
        <v>60</v>
      </c>
      <c r="D17" s="143"/>
      <c r="E17" s="143"/>
      <c r="F17" s="14" t="s">
        <v>58</v>
      </c>
      <c r="G17" s="14" t="s">
        <v>49</v>
      </c>
      <c r="H17" s="36">
        <v>69974</v>
      </c>
      <c r="I17" s="36">
        <f>H17*80%</f>
        <v>55979.200000000004</v>
      </c>
      <c r="J17" s="36">
        <f>H17*20%</f>
        <v>13994.800000000001</v>
      </c>
      <c r="K17" s="39"/>
      <c r="L17" s="9"/>
      <c r="M17" s="9"/>
      <c r="N17" s="33"/>
      <c r="O17" s="33"/>
    </row>
    <row r="18" spans="1:15" ht="12.75">
      <c r="A18" s="9"/>
      <c r="B18" s="9"/>
      <c r="C18" s="9"/>
      <c r="D18" s="143"/>
      <c r="E18" s="143"/>
      <c r="F18" s="12"/>
      <c r="G18" s="12"/>
      <c r="H18" s="39"/>
      <c r="I18" s="39"/>
      <c r="J18" s="39"/>
      <c r="K18" s="39"/>
      <c r="L18" s="14"/>
      <c r="M18" s="14"/>
      <c r="N18" s="33"/>
      <c r="O18" s="33"/>
    </row>
    <row r="19" spans="1:15" ht="12.75">
      <c r="A19" s="9"/>
      <c r="B19" s="9"/>
      <c r="C19" s="9"/>
      <c r="D19" s="143"/>
      <c r="E19" s="143"/>
      <c r="F19" s="12"/>
      <c r="G19" s="12"/>
      <c r="H19" s="39"/>
      <c r="I19" s="39"/>
      <c r="J19" s="39"/>
      <c r="K19" s="39"/>
      <c r="L19" s="14"/>
      <c r="M19" s="14"/>
      <c r="N19" s="33"/>
      <c r="O19" s="33"/>
    </row>
    <row r="20" spans="1:15" ht="12.75">
      <c r="A20" s="9"/>
      <c r="B20" s="9"/>
      <c r="C20" s="9"/>
      <c r="D20" s="143"/>
      <c r="E20" s="143"/>
      <c r="F20" s="12"/>
      <c r="G20" s="12"/>
      <c r="H20" s="39"/>
      <c r="I20" s="39"/>
      <c r="J20" s="39"/>
      <c r="K20" s="39"/>
      <c r="L20" s="14"/>
      <c r="M20" s="14"/>
      <c r="N20" s="33"/>
      <c r="O20" s="33"/>
    </row>
    <row r="21" spans="1:15" ht="12.75">
      <c r="A21" s="9"/>
      <c r="B21" s="9"/>
      <c r="C21" s="9"/>
      <c r="D21" s="143"/>
      <c r="E21" s="143"/>
      <c r="F21" s="12"/>
      <c r="G21" s="12"/>
      <c r="H21" s="39"/>
      <c r="I21" s="39"/>
      <c r="J21" s="39"/>
      <c r="K21" s="39"/>
      <c r="L21" s="14"/>
      <c r="M21" s="14"/>
      <c r="N21" s="33"/>
      <c r="O21" s="33"/>
    </row>
    <row r="22" spans="1:15" ht="12.75">
      <c r="A22" s="9"/>
      <c r="B22" s="9"/>
      <c r="C22" s="9"/>
      <c r="D22" s="143"/>
      <c r="E22" s="143"/>
      <c r="F22" s="14"/>
      <c r="G22" s="14"/>
      <c r="H22" s="39"/>
      <c r="I22" s="45"/>
      <c r="J22" s="45"/>
      <c r="K22" s="39"/>
      <c r="L22" s="14"/>
      <c r="M22" s="14"/>
      <c r="N22" s="33"/>
      <c r="O22" s="33"/>
    </row>
    <row r="23" spans="1:15" ht="12.75">
      <c r="A23" s="9"/>
      <c r="B23" s="9"/>
      <c r="C23" s="9"/>
      <c r="D23" s="143"/>
      <c r="E23" s="143"/>
      <c r="F23" s="14"/>
      <c r="G23" s="14"/>
      <c r="H23" s="39"/>
      <c r="I23" s="45"/>
      <c r="J23" s="45"/>
      <c r="K23" s="39"/>
      <c r="L23" s="14"/>
      <c r="M23" s="14"/>
      <c r="N23" s="33"/>
      <c r="O23" s="33"/>
    </row>
    <row r="24" spans="1:15" ht="12.75">
      <c r="A24" s="9"/>
      <c r="B24" s="9"/>
      <c r="C24" s="9"/>
      <c r="D24" s="143"/>
      <c r="E24" s="143"/>
      <c r="F24" s="14"/>
      <c r="G24" s="14"/>
      <c r="H24" s="39"/>
      <c r="I24" s="45"/>
      <c r="J24" s="45"/>
      <c r="K24" s="39"/>
      <c r="L24" s="14"/>
      <c r="M24" s="14"/>
      <c r="N24" s="33"/>
      <c r="O24" s="33"/>
    </row>
    <row r="25" spans="1:15" ht="12.75">
      <c r="A25" s="9"/>
      <c r="B25" s="9"/>
      <c r="C25" s="9"/>
      <c r="D25" s="143"/>
      <c r="E25" s="143"/>
      <c r="F25" s="14"/>
      <c r="G25" s="14"/>
      <c r="H25" s="39"/>
      <c r="I25" s="45"/>
      <c r="J25" s="45"/>
      <c r="K25" s="39"/>
      <c r="L25" s="14"/>
      <c r="M25" s="14"/>
      <c r="N25" s="33"/>
      <c r="O25" s="33"/>
    </row>
    <row r="26" spans="1:15" ht="12.75">
      <c r="A26" s="9"/>
      <c r="B26" s="9"/>
      <c r="C26" s="9"/>
      <c r="D26" s="143"/>
      <c r="E26" s="143"/>
      <c r="F26" s="14"/>
      <c r="G26" s="14"/>
      <c r="H26" s="39"/>
      <c r="I26" s="45"/>
      <c r="J26" s="45"/>
      <c r="K26" s="39"/>
      <c r="L26" s="14"/>
      <c r="M26" s="14"/>
      <c r="N26" s="33"/>
      <c r="O26" s="33"/>
    </row>
    <row r="27" spans="1:15" ht="12.75">
      <c r="A27" s="9"/>
      <c r="B27" s="9"/>
      <c r="C27" s="9"/>
      <c r="D27" s="143"/>
      <c r="E27" s="143"/>
      <c r="F27" s="14"/>
      <c r="G27" s="14"/>
      <c r="H27" s="36"/>
      <c r="I27" s="36"/>
      <c r="J27" s="36"/>
      <c r="K27" s="39"/>
      <c r="L27" s="14"/>
      <c r="M27" s="14"/>
      <c r="N27" s="33"/>
      <c r="O27" s="33"/>
    </row>
    <row r="28" spans="1:15" ht="12.75">
      <c r="A28" s="9"/>
      <c r="B28" s="9"/>
      <c r="C28" s="9"/>
      <c r="D28" s="143"/>
      <c r="E28" s="143"/>
      <c r="F28" s="12"/>
      <c r="G28" s="12"/>
      <c r="H28" s="39"/>
      <c r="I28" s="39"/>
      <c r="J28" s="39"/>
      <c r="K28" s="39"/>
      <c r="L28" s="14"/>
      <c r="M28" s="14"/>
      <c r="N28" s="33"/>
      <c r="O28" s="33"/>
    </row>
    <row r="29" spans="1:15" ht="12.75">
      <c r="A29" s="9"/>
      <c r="B29" s="9"/>
      <c r="C29" s="9"/>
      <c r="D29" s="143"/>
      <c r="E29" s="143"/>
      <c r="F29" s="12"/>
      <c r="G29" s="12"/>
      <c r="H29" s="39"/>
      <c r="I29" s="39"/>
      <c r="J29" s="39"/>
      <c r="K29" s="39"/>
      <c r="L29" s="14"/>
      <c r="M29" s="14"/>
      <c r="N29" s="33"/>
      <c r="O29" s="33"/>
    </row>
    <row r="30" spans="1:15" ht="12.75">
      <c r="A30" s="9"/>
      <c r="B30" s="9"/>
      <c r="C30" s="9"/>
      <c r="D30" s="143"/>
      <c r="E30" s="143"/>
      <c r="F30" s="14"/>
      <c r="G30" s="14"/>
      <c r="H30" s="36"/>
      <c r="I30" s="36"/>
      <c r="J30" s="36"/>
      <c r="K30" s="39"/>
      <c r="L30" s="14"/>
      <c r="M30" s="14"/>
      <c r="N30" s="33"/>
      <c r="O30" s="33"/>
    </row>
    <row r="31" spans="1:15" ht="12.75">
      <c r="A31" s="9"/>
      <c r="B31" s="9"/>
      <c r="C31" s="9"/>
      <c r="D31" s="143"/>
      <c r="E31" s="143"/>
      <c r="F31" s="12"/>
      <c r="G31" s="12"/>
      <c r="H31" s="39"/>
      <c r="I31" s="39"/>
      <c r="J31" s="39"/>
      <c r="K31" s="39"/>
      <c r="L31" s="14"/>
      <c r="M31" s="14"/>
      <c r="N31" s="33"/>
      <c r="O31" s="33"/>
    </row>
    <row r="32" spans="1:15" ht="12.75">
      <c r="A32" s="9"/>
      <c r="B32" s="9"/>
      <c r="C32" s="9"/>
      <c r="D32" s="143"/>
      <c r="E32" s="143"/>
      <c r="F32" s="12"/>
      <c r="G32" s="12"/>
      <c r="H32" s="39"/>
      <c r="I32" s="39"/>
      <c r="J32" s="39"/>
      <c r="K32" s="39"/>
      <c r="L32" s="9"/>
      <c r="M32" s="9"/>
      <c r="N32" s="33"/>
      <c r="O32" s="33"/>
    </row>
    <row r="33" spans="1:15" ht="12.75">
      <c r="A33" s="9"/>
      <c r="B33" s="9"/>
      <c r="C33" s="9"/>
      <c r="D33" s="143"/>
      <c r="E33" s="143"/>
      <c r="F33" s="12"/>
      <c r="G33" s="12"/>
      <c r="H33" s="39"/>
      <c r="I33" s="39"/>
      <c r="J33" s="39"/>
      <c r="K33" s="39"/>
      <c r="L33" s="9"/>
      <c r="M33" s="9"/>
      <c r="N33" s="33"/>
      <c r="O33" s="33"/>
    </row>
    <row r="34" spans="1:15" ht="12.75">
      <c r="A34" s="9"/>
      <c r="B34" s="9"/>
      <c r="C34" s="9"/>
      <c r="D34" s="143"/>
      <c r="E34" s="143"/>
      <c r="F34" s="12"/>
      <c r="G34" s="12"/>
      <c r="H34" s="39"/>
      <c r="I34" s="39"/>
      <c r="J34" s="39"/>
      <c r="K34" s="39"/>
      <c r="L34" s="9"/>
      <c r="M34" s="9"/>
      <c r="N34" s="33"/>
      <c r="O34" s="33"/>
    </row>
    <row r="35" spans="1:15" ht="12.75">
      <c r="A35" s="10"/>
      <c r="B35" s="10"/>
      <c r="C35" s="10"/>
      <c r="D35" s="72"/>
      <c r="E35" s="72"/>
      <c r="F35" s="13"/>
      <c r="G35" s="13"/>
      <c r="H35" s="47"/>
      <c r="I35" s="47"/>
      <c r="J35" s="47"/>
      <c r="K35" s="47"/>
      <c r="L35" s="10"/>
      <c r="M35" s="10"/>
      <c r="N35" s="34"/>
      <c r="O35" s="34"/>
    </row>
    <row r="36" spans="1:11" ht="12.75">
      <c r="A36" s="1"/>
      <c r="B36" s="1"/>
      <c r="C36" s="2"/>
      <c r="D36" s="2"/>
      <c r="E36" s="2"/>
      <c r="F36" s="15"/>
      <c r="G36" s="2" t="s">
        <v>19</v>
      </c>
      <c r="H36" s="48">
        <f>SUM(H13:H35)</f>
        <v>107351</v>
      </c>
      <c r="I36" s="48">
        <f>SUM(I13:I35)</f>
        <v>85880.8</v>
      </c>
      <c r="J36" s="48">
        <f>SUM(J13:J35)</f>
        <v>21470.2</v>
      </c>
      <c r="K36" s="48"/>
    </row>
    <row r="37" spans="1:11" ht="12.75">
      <c r="A37" s="1"/>
      <c r="B37" s="1"/>
      <c r="C37" s="2"/>
      <c r="D37" s="2"/>
      <c r="E37" s="2"/>
      <c r="F37" s="16"/>
      <c r="G37" s="2" t="s">
        <v>20</v>
      </c>
      <c r="H37" s="48"/>
      <c r="I37" s="48"/>
      <c r="J37" s="48"/>
      <c r="K37" s="48"/>
    </row>
    <row r="38" spans="1:11" ht="12.75">
      <c r="A38" s="1"/>
      <c r="B38" s="1"/>
      <c r="C38" s="2"/>
      <c r="D38" s="2"/>
      <c r="E38" s="2"/>
      <c r="F38" s="17"/>
      <c r="G38" s="2" t="s">
        <v>21</v>
      </c>
      <c r="H38" s="49">
        <f>SUM(H36)</f>
        <v>107351</v>
      </c>
      <c r="I38" s="49">
        <f>SUM(I36)</f>
        <v>85880.8</v>
      </c>
      <c r="J38" s="49">
        <f>SUM(J36)</f>
        <v>21470.2</v>
      </c>
      <c r="K38" s="48"/>
    </row>
    <row r="39" spans="1:11" ht="12.75">
      <c r="A39" s="1"/>
      <c r="B39" s="1"/>
      <c r="C39" s="2"/>
      <c r="D39" s="2"/>
      <c r="E39" s="2"/>
      <c r="F39" s="17"/>
      <c r="G39" s="2"/>
      <c r="H39" s="17"/>
      <c r="I39" s="17"/>
      <c r="J39" s="16"/>
      <c r="K39" s="30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8" ht="13.5" customHeight="1">
      <c r="A41" s="1"/>
      <c r="C41" s="1"/>
      <c r="D41" s="1"/>
      <c r="E41" s="1"/>
      <c r="F41" s="4"/>
      <c r="G41" s="1"/>
      <c r="H41" s="1"/>
    </row>
    <row r="42" spans="1:11" ht="12.75">
      <c r="A42" s="1"/>
      <c r="B42" s="11" t="s">
        <v>55</v>
      </c>
      <c r="C42" s="1"/>
      <c r="D42" s="1"/>
      <c r="E42" s="1"/>
      <c r="F42" s="1"/>
      <c r="G42" s="1"/>
      <c r="H42" s="1"/>
      <c r="I42" s="189" t="s">
        <v>56</v>
      </c>
      <c r="J42" s="189"/>
      <c r="K42" s="189"/>
    </row>
    <row r="43" spans="1:11" ht="12.75">
      <c r="A43" s="1"/>
      <c r="B43" s="11" t="s">
        <v>22</v>
      </c>
      <c r="C43" s="1"/>
      <c r="D43" s="1"/>
      <c r="E43" s="1"/>
      <c r="F43" s="1"/>
      <c r="G43" s="1"/>
      <c r="H43" s="1"/>
      <c r="I43" s="189" t="s">
        <v>23</v>
      </c>
      <c r="J43" s="189"/>
      <c r="K43" s="189"/>
    </row>
    <row r="44" spans="1:11" ht="12.75">
      <c r="A44" s="1"/>
      <c r="B44" s="11"/>
      <c r="C44" s="1"/>
      <c r="D44" s="1"/>
      <c r="E44" s="1"/>
      <c r="F44" s="1"/>
      <c r="G44" s="1"/>
      <c r="H44" s="1"/>
      <c r="I44" s="11"/>
      <c r="J44" s="11"/>
      <c r="K44" s="11"/>
    </row>
    <row r="45" spans="1:11" ht="12.75">
      <c r="A45" s="1"/>
      <c r="B45" s="11"/>
      <c r="C45" s="1"/>
      <c r="D45" s="1"/>
      <c r="E45" s="1"/>
      <c r="F45" s="1"/>
      <c r="G45" s="1"/>
      <c r="H45" s="1"/>
      <c r="I45" s="11"/>
      <c r="J45" s="11"/>
      <c r="K45" s="11"/>
    </row>
    <row r="46" ht="12.75">
      <c r="O46" s="4" t="s">
        <v>59</v>
      </c>
    </row>
    <row r="47" spans="1:15" ht="12.75">
      <c r="A47" s="189" t="s">
        <v>43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 ht="12.75">
      <c r="A48" s="189" t="s">
        <v>41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:15" ht="12.75">
      <c r="A49" s="189" t="s">
        <v>114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5" ht="12.75">
      <c r="A50" s="189" t="s">
        <v>95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89" t="s">
        <v>42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1:11" ht="12.75">
      <c r="A52" s="4" t="s">
        <v>0</v>
      </c>
      <c r="B52" s="1" t="s">
        <v>24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4" t="s">
        <v>1</v>
      </c>
      <c r="B53" s="1" t="s">
        <v>25</v>
      </c>
      <c r="C53" s="1"/>
      <c r="D53" s="1"/>
      <c r="E53" s="1"/>
      <c r="F53" s="1"/>
      <c r="G53" s="1"/>
      <c r="H53" s="1"/>
      <c r="I53" s="1"/>
      <c r="J53" s="4" t="s">
        <v>18</v>
      </c>
      <c r="K53" s="1"/>
    </row>
    <row r="54" spans="1:13" ht="12.75">
      <c r="A54" s="4" t="s">
        <v>2</v>
      </c>
      <c r="B54" s="1" t="s">
        <v>26</v>
      </c>
      <c r="C54" s="2" t="s">
        <v>3</v>
      </c>
      <c r="D54" s="1" t="s">
        <v>27</v>
      </c>
      <c r="E54" s="2"/>
      <c r="F54" s="1"/>
      <c r="G54" s="4"/>
      <c r="H54" s="4" t="s">
        <v>4</v>
      </c>
      <c r="I54" s="1" t="s">
        <v>50</v>
      </c>
      <c r="K54" s="4" t="s">
        <v>5</v>
      </c>
      <c r="M54" s="1" t="s">
        <v>63</v>
      </c>
    </row>
    <row r="55" spans="1:15" ht="12.75">
      <c r="A55" s="5"/>
      <c r="B55" s="5" t="s">
        <v>7</v>
      </c>
      <c r="C55" s="5"/>
      <c r="D55" s="190" t="s">
        <v>29</v>
      </c>
      <c r="E55" s="191"/>
      <c r="F55" s="5" t="s">
        <v>30</v>
      </c>
      <c r="G55" s="5" t="s">
        <v>31</v>
      </c>
      <c r="H55" s="190" t="s">
        <v>44</v>
      </c>
      <c r="I55" s="192"/>
      <c r="J55" s="192"/>
      <c r="K55" s="191"/>
      <c r="L55" s="190" t="s">
        <v>39</v>
      </c>
      <c r="M55" s="191"/>
      <c r="N55" s="192" t="s">
        <v>16</v>
      </c>
      <c r="O55" s="191"/>
    </row>
    <row r="56" spans="1:15" ht="12.75">
      <c r="A56" s="6" t="s">
        <v>6</v>
      </c>
      <c r="B56" s="6" t="s">
        <v>8</v>
      </c>
      <c r="C56" s="6" t="s">
        <v>10</v>
      </c>
      <c r="D56" s="182">
        <v>37986</v>
      </c>
      <c r="E56" s="183"/>
      <c r="F56" s="6" t="s">
        <v>32</v>
      </c>
      <c r="G56" s="6" t="s">
        <v>33</v>
      </c>
      <c r="H56" s="184" t="s">
        <v>11</v>
      </c>
      <c r="I56" s="185"/>
      <c r="J56" s="185"/>
      <c r="K56" s="186"/>
      <c r="L56" s="184" t="s">
        <v>40</v>
      </c>
      <c r="M56" s="186"/>
      <c r="N56" s="187">
        <v>38017</v>
      </c>
      <c r="O56" s="188"/>
    </row>
    <row r="57" spans="1:15" ht="12.75">
      <c r="A57" s="7"/>
      <c r="B57" s="7" t="s">
        <v>9</v>
      </c>
      <c r="C57" s="7"/>
      <c r="D57" s="8" t="s">
        <v>17</v>
      </c>
      <c r="E57" s="8" t="s">
        <v>34</v>
      </c>
      <c r="F57" s="7" t="s">
        <v>35</v>
      </c>
      <c r="G57" s="7" t="s">
        <v>36</v>
      </c>
      <c r="H57" s="7" t="s">
        <v>12</v>
      </c>
      <c r="I57" s="7" t="s">
        <v>13</v>
      </c>
      <c r="J57" s="7" t="s">
        <v>37</v>
      </c>
      <c r="K57" s="7" t="s">
        <v>14</v>
      </c>
      <c r="L57" s="8" t="s">
        <v>15</v>
      </c>
      <c r="M57" s="8" t="s">
        <v>38</v>
      </c>
      <c r="N57" s="8" t="s">
        <v>17</v>
      </c>
      <c r="O57" s="8" t="s">
        <v>28</v>
      </c>
    </row>
    <row r="58" spans="1:15" ht="12.75">
      <c r="A58" s="9"/>
      <c r="B58" s="25" t="s">
        <v>62</v>
      </c>
      <c r="C58" s="9"/>
      <c r="D58" s="9"/>
      <c r="E58" s="9"/>
      <c r="F58" s="14"/>
      <c r="G58" s="14"/>
      <c r="H58" s="39"/>
      <c r="I58" s="39"/>
      <c r="J58" s="39"/>
      <c r="K58" s="39"/>
      <c r="L58" s="14"/>
      <c r="M58" s="14"/>
      <c r="N58" s="33"/>
      <c r="O58" s="33"/>
    </row>
    <row r="59" spans="1:15" ht="12.75">
      <c r="A59" s="9" t="s">
        <v>563</v>
      </c>
      <c r="B59" s="9" t="s">
        <v>101</v>
      </c>
      <c r="C59" s="9" t="s">
        <v>97</v>
      </c>
      <c r="D59" s="14"/>
      <c r="E59" s="14"/>
      <c r="F59" s="14" t="s">
        <v>51</v>
      </c>
      <c r="G59" s="14" t="s">
        <v>49</v>
      </c>
      <c r="H59" s="36">
        <v>228919</v>
      </c>
      <c r="I59" s="36">
        <v>130919</v>
      </c>
      <c r="J59" s="36">
        <v>98000</v>
      </c>
      <c r="K59" s="64"/>
      <c r="L59" s="43" t="s">
        <v>102</v>
      </c>
      <c r="M59" s="43">
        <v>1</v>
      </c>
      <c r="N59" s="33"/>
      <c r="O59" s="33"/>
    </row>
    <row r="60" spans="1:15" ht="12.75">
      <c r="A60" s="9"/>
      <c r="B60" s="9"/>
      <c r="C60" s="9"/>
      <c r="D60" s="9"/>
      <c r="E60" s="9"/>
      <c r="F60" s="12"/>
      <c r="G60" s="12"/>
      <c r="H60" s="39"/>
      <c r="I60" s="39"/>
      <c r="J60" s="39"/>
      <c r="K60" s="39"/>
      <c r="L60" s="14"/>
      <c r="M60" s="14"/>
      <c r="N60" s="33"/>
      <c r="O60" s="33"/>
    </row>
    <row r="61" spans="1:15" ht="12.75">
      <c r="A61" s="9"/>
      <c r="B61" s="9"/>
      <c r="C61" s="9"/>
      <c r="D61" s="9"/>
      <c r="E61" s="9"/>
      <c r="F61" s="14"/>
      <c r="G61" s="14"/>
      <c r="H61" s="39"/>
      <c r="I61" s="39"/>
      <c r="J61" s="39"/>
      <c r="K61" s="39"/>
      <c r="L61" s="14"/>
      <c r="M61" s="14"/>
      <c r="N61" s="33"/>
      <c r="O61" s="33"/>
    </row>
    <row r="62" spans="1:15" ht="12.75">
      <c r="A62" s="9" t="s">
        <v>564</v>
      </c>
      <c r="B62" s="9" t="s">
        <v>101</v>
      </c>
      <c r="C62" s="9" t="s">
        <v>100</v>
      </c>
      <c r="D62" s="14"/>
      <c r="E62" s="14"/>
      <c r="F62" s="14" t="s">
        <v>51</v>
      </c>
      <c r="G62" s="14" t="s">
        <v>49</v>
      </c>
      <c r="H62" s="36">
        <v>228919</v>
      </c>
      <c r="I62" s="36">
        <f>H62*80%</f>
        <v>183135.2</v>
      </c>
      <c r="J62" s="36">
        <f>H62*20%</f>
        <v>45783.8</v>
      </c>
      <c r="K62" s="64"/>
      <c r="L62" s="43" t="s">
        <v>102</v>
      </c>
      <c r="M62" s="43">
        <v>1</v>
      </c>
      <c r="N62" s="33"/>
      <c r="O62" s="33"/>
    </row>
    <row r="63" spans="1:15" ht="12.75">
      <c r="A63" s="9"/>
      <c r="B63" s="9"/>
      <c r="C63" s="9"/>
      <c r="D63" s="9"/>
      <c r="E63" s="9"/>
      <c r="F63" s="12"/>
      <c r="G63" s="12"/>
      <c r="H63" s="39"/>
      <c r="I63" s="39"/>
      <c r="J63" s="39"/>
      <c r="K63" s="39"/>
      <c r="L63" s="14"/>
      <c r="M63" s="14"/>
      <c r="N63" s="33"/>
      <c r="O63" s="33"/>
    </row>
    <row r="64" spans="1:15" ht="12.75">
      <c r="A64" s="9"/>
      <c r="B64" s="9"/>
      <c r="C64" s="9"/>
      <c r="D64" s="9"/>
      <c r="E64" s="9"/>
      <c r="F64" s="12"/>
      <c r="G64" s="12"/>
      <c r="H64" s="39"/>
      <c r="I64" s="39"/>
      <c r="J64" s="39"/>
      <c r="K64" s="39"/>
      <c r="L64" s="14"/>
      <c r="M64" s="14"/>
      <c r="N64" s="33"/>
      <c r="O64" s="33"/>
    </row>
    <row r="65" spans="1:15" ht="12.75">
      <c r="A65" s="9" t="s">
        <v>565</v>
      </c>
      <c r="B65" s="9" t="s">
        <v>101</v>
      </c>
      <c r="C65" s="9" t="s">
        <v>107</v>
      </c>
      <c r="D65" s="14"/>
      <c r="E65" s="14"/>
      <c r="F65" s="14" t="s">
        <v>51</v>
      </c>
      <c r="G65" s="14" t="s">
        <v>49</v>
      </c>
      <c r="H65" s="36">
        <v>228919</v>
      </c>
      <c r="I65" s="36">
        <f>H65*80%</f>
        <v>183135.2</v>
      </c>
      <c r="J65" s="36">
        <f>H65*20%</f>
        <v>45783.8</v>
      </c>
      <c r="K65" s="64"/>
      <c r="L65" s="43" t="s">
        <v>102</v>
      </c>
      <c r="M65" s="43">
        <v>1</v>
      </c>
      <c r="N65" s="33"/>
      <c r="O65" s="33"/>
    </row>
    <row r="66" spans="1:15" ht="12.75">
      <c r="A66" s="9"/>
      <c r="B66" s="9"/>
      <c r="C66" s="9"/>
      <c r="D66" s="9"/>
      <c r="E66" s="9"/>
      <c r="F66" s="28"/>
      <c r="G66" s="28"/>
      <c r="H66" s="39"/>
      <c r="I66" s="39"/>
      <c r="J66" s="39"/>
      <c r="K66" s="39"/>
      <c r="L66" s="14"/>
      <c r="M66" s="14"/>
      <c r="N66" s="33"/>
      <c r="O66" s="33"/>
    </row>
    <row r="67" spans="1:15" ht="12.75">
      <c r="A67" s="9"/>
      <c r="B67" s="9"/>
      <c r="C67" s="9"/>
      <c r="D67" s="9"/>
      <c r="E67" s="9"/>
      <c r="F67" s="28"/>
      <c r="G67" s="28"/>
      <c r="H67" s="39"/>
      <c r="I67" s="39"/>
      <c r="J67" s="39"/>
      <c r="K67" s="39"/>
      <c r="L67" s="20"/>
      <c r="M67" s="14"/>
      <c r="N67" s="33"/>
      <c r="O67" s="33"/>
    </row>
    <row r="68" spans="1:15" ht="12.75">
      <c r="A68" s="9"/>
      <c r="B68" s="9"/>
      <c r="C68" s="9"/>
      <c r="D68" s="14"/>
      <c r="E68" s="14"/>
      <c r="F68" s="14"/>
      <c r="G68" s="14"/>
      <c r="H68" s="36"/>
      <c r="I68" s="36"/>
      <c r="J68" s="36"/>
      <c r="K68" s="64"/>
      <c r="L68" s="43"/>
      <c r="M68" s="43"/>
      <c r="N68" s="33"/>
      <c r="O68" s="33"/>
    </row>
    <row r="69" spans="1:15" ht="12.75">
      <c r="A69" s="9"/>
      <c r="B69" s="9"/>
      <c r="C69" s="9"/>
      <c r="D69" s="9"/>
      <c r="E69" s="9"/>
      <c r="F69" s="28"/>
      <c r="G69" s="28"/>
      <c r="H69" s="39"/>
      <c r="I69" s="39"/>
      <c r="J69" s="39"/>
      <c r="K69" s="39"/>
      <c r="L69" s="14"/>
      <c r="M69" s="14"/>
      <c r="N69" s="33"/>
      <c r="O69" s="33"/>
    </row>
    <row r="70" spans="1:15" ht="12.75">
      <c r="A70" s="9"/>
      <c r="B70" s="9"/>
      <c r="C70" s="9"/>
      <c r="D70" s="9"/>
      <c r="E70" s="9"/>
      <c r="F70" s="28"/>
      <c r="G70" s="28"/>
      <c r="H70" s="39"/>
      <c r="I70" s="39"/>
      <c r="J70" s="39"/>
      <c r="K70" s="39"/>
      <c r="L70" s="14"/>
      <c r="M70" s="14"/>
      <c r="N70" s="33"/>
      <c r="O70" s="33"/>
    </row>
    <row r="71" spans="1:15" ht="12.75">
      <c r="A71" s="9"/>
      <c r="B71" s="9"/>
      <c r="C71" s="9"/>
      <c r="D71" s="9"/>
      <c r="E71" s="9"/>
      <c r="F71" s="28"/>
      <c r="G71" s="28"/>
      <c r="H71" s="39"/>
      <c r="I71" s="39"/>
      <c r="J71" s="39"/>
      <c r="K71" s="39"/>
      <c r="L71" s="14"/>
      <c r="M71" s="14"/>
      <c r="N71" s="33"/>
      <c r="O71" s="33"/>
    </row>
    <row r="72" spans="1:15" ht="12.75">
      <c r="A72" s="9"/>
      <c r="B72" s="9"/>
      <c r="C72" s="9"/>
      <c r="D72" s="9"/>
      <c r="E72" s="9"/>
      <c r="F72" s="28"/>
      <c r="G72" s="28"/>
      <c r="H72" s="39"/>
      <c r="I72" s="39"/>
      <c r="J72" s="39"/>
      <c r="K72" s="39"/>
      <c r="L72" s="14"/>
      <c r="M72" s="14"/>
      <c r="N72" s="33"/>
      <c r="O72" s="33"/>
    </row>
    <row r="73" spans="1:15" ht="12.75">
      <c r="A73" s="9"/>
      <c r="B73" s="9"/>
      <c r="C73" s="9"/>
      <c r="D73" s="9"/>
      <c r="E73" s="9"/>
      <c r="F73" s="28"/>
      <c r="G73" s="28"/>
      <c r="H73" s="39"/>
      <c r="I73" s="39"/>
      <c r="J73" s="39"/>
      <c r="K73" s="39"/>
      <c r="L73" s="14"/>
      <c r="M73" s="14"/>
      <c r="N73" s="33"/>
      <c r="O73" s="33"/>
    </row>
    <row r="74" spans="1:15" ht="12.75">
      <c r="A74" s="9"/>
      <c r="B74" s="9"/>
      <c r="C74" s="9"/>
      <c r="D74" s="9"/>
      <c r="E74" s="9"/>
      <c r="F74" s="28"/>
      <c r="G74" s="28"/>
      <c r="H74" s="39"/>
      <c r="I74" s="39"/>
      <c r="J74" s="39"/>
      <c r="K74" s="39"/>
      <c r="L74" s="14"/>
      <c r="M74" s="14"/>
      <c r="N74" s="33"/>
      <c r="O74" s="33"/>
    </row>
    <row r="75" spans="1:15" ht="12.75">
      <c r="A75" s="9"/>
      <c r="B75" s="9"/>
      <c r="C75" s="9"/>
      <c r="D75" s="9"/>
      <c r="E75" s="9"/>
      <c r="F75" s="28"/>
      <c r="G75" s="28"/>
      <c r="H75" s="39"/>
      <c r="I75" s="39"/>
      <c r="J75" s="39"/>
      <c r="K75" s="39"/>
      <c r="L75" s="14"/>
      <c r="M75" s="14"/>
      <c r="N75" s="33"/>
      <c r="O75" s="33"/>
    </row>
    <row r="76" spans="1:15" ht="12.75">
      <c r="A76" s="9"/>
      <c r="B76" s="9"/>
      <c r="C76" s="9"/>
      <c r="D76" s="9"/>
      <c r="E76" s="9"/>
      <c r="F76" s="28"/>
      <c r="G76" s="28"/>
      <c r="H76" s="39"/>
      <c r="I76" s="39"/>
      <c r="J76" s="39"/>
      <c r="K76" s="39"/>
      <c r="L76" s="14"/>
      <c r="M76" s="14"/>
      <c r="N76" s="33"/>
      <c r="O76" s="33"/>
    </row>
    <row r="77" spans="1:15" ht="12.75">
      <c r="A77" s="9"/>
      <c r="B77" s="9"/>
      <c r="C77" s="9"/>
      <c r="D77" s="9"/>
      <c r="E77" s="9"/>
      <c r="F77" s="28"/>
      <c r="G77" s="28"/>
      <c r="H77" s="39"/>
      <c r="I77" s="39"/>
      <c r="J77" s="39"/>
      <c r="K77" s="39"/>
      <c r="L77" s="14"/>
      <c r="M77" s="14"/>
      <c r="N77" s="33"/>
      <c r="O77" s="33"/>
    </row>
    <row r="78" spans="1:15" ht="12.75">
      <c r="A78" s="9"/>
      <c r="B78" s="9"/>
      <c r="C78" s="9"/>
      <c r="D78" s="9"/>
      <c r="E78" s="9"/>
      <c r="F78" s="28"/>
      <c r="G78" s="28"/>
      <c r="H78" s="39"/>
      <c r="I78" s="39"/>
      <c r="J78" s="39"/>
      <c r="K78" s="39"/>
      <c r="L78" s="14"/>
      <c r="M78" s="14"/>
      <c r="N78" s="33"/>
      <c r="O78" s="33"/>
    </row>
    <row r="79" spans="1:15" ht="12.75">
      <c r="A79" s="9"/>
      <c r="B79" s="9"/>
      <c r="C79" s="9"/>
      <c r="D79" s="9"/>
      <c r="E79" s="9"/>
      <c r="F79" s="28"/>
      <c r="G79" s="28"/>
      <c r="H79" s="39"/>
      <c r="I79" s="39"/>
      <c r="J79" s="39"/>
      <c r="K79" s="39"/>
      <c r="L79" s="14"/>
      <c r="M79" s="14"/>
      <c r="N79" s="33"/>
      <c r="O79" s="33"/>
    </row>
    <row r="80" spans="1:15" ht="12.75">
      <c r="A80" s="9"/>
      <c r="B80" s="9"/>
      <c r="C80" s="9"/>
      <c r="D80" s="9"/>
      <c r="E80" s="9"/>
      <c r="F80" s="28"/>
      <c r="G80" s="28"/>
      <c r="H80" s="39"/>
      <c r="I80" s="39"/>
      <c r="J80" s="39"/>
      <c r="K80" s="39"/>
      <c r="L80" s="14"/>
      <c r="M80" s="14"/>
      <c r="N80" s="33"/>
      <c r="O80" s="33"/>
    </row>
    <row r="81" spans="1:15" ht="12.75">
      <c r="A81" s="10"/>
      <c r="B81" s="10"/>
      <c r="C81" s="10"/>
      <c r="D81" s="10"/>
      <c r="E81" s="10"/>
      <c r="F81" s="13"/>
      <c r="G81" s="13"/>
      <c r="H81" s="47"/>
      <c r="I81" s="47"/>
      <c r="J81" s="47"/>
      <c r="K81" s="47"/>
      <c r="L81" s="31"/>
      <c r="M81" s="31"/>
      <c r="N81" s="34"/>
      <c r="O81" s="34"/>
    </row>
    <row r="82" spans="1:11" ht="12.75">
      <c r="A82" s="1"/>
      <c r="B82" s="1"/>
      <c r="C82" s="2"/>
      <c r="D82" s="2"/>
      <c r="E82" s="2"/>
      <c r="F82" s="15"/>
      <c r="G82" s="2" t="s">
        <v>19</v>
      </c>
      <c r="H82" s="48">
        <f>SUM(H58:H81)</f>
        <v>686757</v>
      </c>
      <c r="I82" s="48">
        <f>SUM(I58:I81)</f>
        <v>497189.4</v>
      </c>
      <c r="J82" s="48">
        <f>SUM(J58:J81)</f>
        <v>189567.59999999998</v>
      </c>
      <c r="K82" s="48"/>
    </row>
    <row r="83" spans="1:11" ht="12.75">
      <c r="A83" s="1"/>
      <c r="B83" s="1"/>
      <c r="C83" s="2"/>
      <c r="D83" s="2"/>
      <c r="E83" s="2"/>
      <c r="F83" s="16"/>
      <c r="G83" s="2" t="s">
        <v>20</v>
      </c>
      <c r="H83" s="49"/>
      <c r="I83" s="49"/>
      <c r="J83" s="49"/>
      <c r="K83" s="48"/>
    </row>
    <row r="84" spans="1:11" ht="12.75">
      <c r="A84" s="1"/>
      <c r="B84" s="1"/>
      <c r="C84" s="2"/>
      <c r="D84" s="2"/>
      <c r="E84" s="2"/>
      <c r="F84" s="17"/>
      <c r="G84" s="2" t="s">
        <v>21</v>
      </c>
      <c r="H84" s="49">
        <f>SUM(H82)</f>
        <v>686757</v>
      </c>
      <c r="I84" s="49">
        <f>SUM(I82)</f>
        <v>497189.4</v>
      </c>
      <c r="J84" s="49">
        <f>SUM(J82)</f>
        <v>189567.59999999998</v>
      </c>
      <c r="K84" s="48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8" ht="12.75">
      <c r="A86" s="1"/>
      <c r="C86" s="1"/>
      <c r="D86" s="1"/>
      <c r="E86" s="1"/>
      <c r="F86" s="4"/>
      <c r="G86" s="1"/>
      <c r="H86" s="1"/>
    </row>
    <row r="87" spans="1:11" ht="12.75">
      <c r="A87" s="1"/>
      <c r="B87" s="11" t="s">
        <v>55</v>
      </c>
      <c r="C87" s="1"/>
      <c r="D87" s="1"/>
      <c r="E87" s="1"/>
      <c r="F87" s="1"/>
      <c r="G87" s="1"/>
      <c r="H87" s="1"/>
      <c r="I87" s="189" t="s">
        <v>56</v>
      </c>
      <c r="J87" s="189"/>
      <c r="K87" s="189"/>
    </row>
    <row r="88" spans="1:11" ht="12.75">
      <c r="A88" s="1"/>
      <c r="B88" s="11" t="s">
        <v>22</v>
      </c>
      <c r="C88" s="1"/>
      <c r="D88" s="1"/>
      <c r="E88" s="1"/>
      <c r="F88" s="1"/>
      <c r="G88" s="1"/>
      <c r="H88" s="1"/>
      <c r="I88" s="189" t="s">
        <v>23</v>
      </c>
      <c r="J88" s="189"/>
      <c r="K88" s="189"/>
    </row>
  </sheetData>
  <mergeCells count="30">
    <mergeCell ref="I87:K87"/>
    <mergeCell ref="I88:K88"/>
    <mergeCell ref="D56:E56"/>
    <mergeCell ref="H56:K56"/>
    <mergeCell ref="L56:M56"/>
    <mergeCell ref="N56:O56"/>
    <mergeCell ref="A51:O51"/>
    <mergeCell ref="D55:E55"/>
    <mergeCell ref="H55:K55"/>
    <mergeCell ref="L55:M55"/>
    <mergeCell ref="N55:O55"/>
    <mergeCell ref="A47:O47"/>
    <mergeCell ref="A48:O48"/>
    <mergeCell ref="A49:O49"/>
    <mergeCell ref="A50:O50"/>
    <mergeCell ref="A3:O3"/>
    <mergeCell ref="A4:O4"/>
    <mergeCell ref="A5:O5"/>
    <mergeCell ref="A2:O2"/>
    <mergeCell ref="L11:M11"/>
    <mergeCell ref="N11:O11"/>
    <mergeCell ref="A6:O6"/>
    <mergeCell ref="D10:E10"/>
    <mergeCell ref="H10:K10"/>
    <mergeCell ref="L10:M10"/>
    <mergeCell ref="N10:O10"/>
    <mergeCell ref="I42:K42"/>
    <mergeCell ref="I43:K43"/>
    <mergeCell ref="D11:E11"/>
    <mergeCell ref="H11:K11"/>
  </mergeCells>
  <printOptions horizontalCentered="1"/>
  <pageMargins left="0.3937007874015748" right="0.3937007874015748" top="0.1968503937007874" bottom="0.3937007874015748" header="0.35433070866141736" footer="0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14"/>
  </sheetPr>
  <dimension ref="A1:O46"/>
  <sheetViews>
    <sheetView workbookViewId="0" topLeftCell="A5">
      <selection activeCell="A26" sqref="A26"/>
    </sheetView>
  </sheetViews>
  <sheetFormatPr defaultColWidth="11.421875" defaultRowHeight="12.75"/>
  <cols>
    <col min="1" max="1" width="10.421875" style="0" customWidth="1"/>
    <col min="2" max="2" width="35.140625" style="0" customWidth="1"/>
    <col min="3" max="3" width="22.421875" style="0" customWidth="1"/>
    <col min="4" max="4" width="5.57421875" style="0" customWidth="1"/>
    <col min="5" max="5" width="6.7109375" style="0" customWidth="1"/>
    <col min="6" max="6" width="10.57421875" style="0" customWidth="1"/>
    <col min="7" max="7" width="9.421875" style="0" customWidth="1"/>
    <col min="8" max="8" width="12.57421875" style="0" customWidth="1"/>
    <col min="9" max="9" width="11.57421875" style="0" customWidth="1"/>
    <col min="11" max="11" width="9.7109375" style="0" customWidth="1"/>
    <col min="12" max="12" width="9.28125" style="0" customWidth="1"/>
    <col min="13" max="13" width="7.140625" style="0" customWidth="1"/>
    <col min="14" max="14" width="6.140625" style="0" customWidth="1"/>
    <col min="15" max="15" width="6.00390625" style="0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65</v>
      </c>
      <c r="J9" s="3"/>
      <c r="K9" s="4" t="s">
        <v>66</v>
      </c>
      <c r="M9" s="1"/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59"/>
      <c r="C13" s="9"/>
      <c r="D13" s="14"/>
      <c r="E13" s="14"/>
      <c r="F13" s="14"/>
      <c r="G13" s="14"/>
      <c r="H13" s="36"/>
      <c r="I13" s="36"/>
      <c r="J13" s="36"/>
      <c r="K13" s="50"/>
      <c r="L13" s="9"/>
      <c r="M13" s="9"/>
      <c r="N13" s="9"/>
      <c r="O13" s="9"/>
    </row>
    <row r="14" spans="1:15" ht="12.75">
      <c r="A14" s="9"/>
      <c r="B14" s="22"/>
      <c r="C14" s="9"/>
      <c r="D14" s="14"/>
      <c r="E14" s="14"/>
      <c r="F14" s="14"/>
      <c r="G14" s="14"/>
      <c r="H14" s="36"/>
      <c r="I14" s="36"/>
      <c r="J14" s="36"/>
      <c r="K14" s="50"/>
      <c r="L14" s="9"/>
      <c r="M14" s="9"/>
      <c r="N14" s="9"/>
      <c r="O14" s="9"/>
    </row>
    <row r="15" spans="1:15" ht="12.75">
      <c r="A15" s="9" t="s">
        <v>566</v>
      </c>
      <c r="B15" s="9" t="s">
        <v>67</v>
      </c>
      <c r="C15" s="9" t="s">
        <v>68</v>
      </c>
      <c r="D15" s="14"/>
      <c r="E15" s="14"/>
      <c r="F15" s="14" t="s">
        <v>58</v>
      </c>
      <c r="G15" s="14" t="s">
        <v>49</v>
      </c>
      <c r="H15" s="39">
        <f>SUM(I15)</f>
        <v>2456400</v>
      </c>
      <c r="I15" s="39">
        <v>2456400</v>
      </c>
      <c r="J15" s="36"/>
      <c r="K15" s="36"/>
      <c r="L15" s="14" t="s">
        <v>69</v>
      </c>
      <c r="M15" s="27">
        <v>2047</v>
      </c>
      <c r="N15" s="18"/>
      <c r="O15" s="18"/>
    </row>
    <row r="16" spans="1:15" ht="12.75">
      <c r="A16" s="9"/>
      <c r="B16" s="9"/>
      <c r="C16" s="9"/>
      <c r="D16" s="9"/>
      <c r="E16" s="9"/>
      <c r="F16" s="12"/>
      <c r="G16" s="12"/>
      <c r="H16" s="36"/>
      <c r="I16" s="36"/>
      <c r="J16" s="36"/>
      <c r="K16" s="36"/>
      <c r="L16" s="14" t="s">
        <v>54</v>
      </c>
      <c r="M16" s="27">
        <v>2047</v>
      </c>
      <c r="N16" s="18"/>
      <c r="O16" s="18"/>
    </row>
    <row r="17" spans="1:15" ht="12.75">
      <c r="A17" s="9"/>
      <c r="B17" s="9"/>
      <c r="C17" s="9"/>
      <c r="D17" s="9"/>
      <c r="E17" s="9"/>
      <c r="F17" s="12"/>
      <c r="G17" s="12"/>
      <c r="H17" s="36"/>
      <c r="I17" s="36"/>
      <c r="J17" s="36"/>
      <c r="K17" s="36"/>
      <c r="L17" s="14"/>
      <c r="M17" s="9"/>
      <c r="N17" s="18"/>
      <c r="O17" s="18"/>
    </row>
    <row r="18" spans="1:15" ht="12.75">
      <c r="A18" s="9" t="s">
        <v>567</v>
      </c>
      <c r="B18" s="9" t="s">
        <v>70</v>
      </c>
      <c r="C18" s="9" t="s">
        <v>68</v>
      </c>
      <c r="D18" s="14"/>
      <c r="E18" s="14"/>
      <c r="F18" s="14" t="s">
        <v>58</v>
      </c>
      <c r="G18" s="14" t="s">
        <v>49</v>
      </c>
      <c r="H18" s="39">
        <f>SUM(I18)</f>
        <v>17280</v>
      </c>
      <c r="I18" s="39">
        <v>17280</v>
      </c>
      <c r="J18" s="27"/>
      <c r="K18" s="27"/>
      <c r="L18" s="14" t="s">
        <v>69</v>
      </c>
      <c r="M18" s="14">
        <v>9</v>
      </c>
      <c r="N18" s="18"/>
      <c r="O18" s="18"/>
    </row>
    <row r="19" spans="1:15" ht="12.75">
      <c r="A19" s="9"/>
      <c r="B19" s="9" t="s">
        <v>71</v>
      </c>
      <c r="C19" s="9"/>
      <c r="D19" s="14"/>
      <c r="E19" s="14"/>
      <c r="F19" s="14"/>
      <c r="G19" s="14"/>
      <c r="H19" s="27"/>
      <c r="I19" s="27"/>
      <c r="J19" s="27"/>
      <c r="K19" s="27"/>
      <c r="L19" s="14" t="s">
        <v>54</v>
      </c>
      <c r="M19" s="14">
        <v>9</v>
      </c>
      <c r="N19" s="18"/>
      <c r="O19" s="18"/>
    </row>
    <row r="20" spans="1:15" ht="12.75">
      <c r="A20" s="9"/>
      <c r="B20" s="9"/>
      <c r="C20" s="9"/>
      <c r="D20" s="14"/>
      <c r="E20" s="14"/>
      <c r="F20" s="14"/>
      <c r="G20" s="14"/>
      <c r="H20" s="36"/>
      <c r="I20" s="36"/>
      <c r="J20" s="36"/>
      <c r="K20" s="50"/>
      <c r="L20" s="9"/>
      <c r="M20" s="9"/>
      <c r="N20" s="9"/>
      <c r="O20" s="9"/>
    </row>
    <row r="21" spans="1:15" ht="12.75">
      <c r="A21" s="9" t="s">
        <v>568</v>
      </c>
      <c r="B21" s="9" t="s">
        <v>72</v>
      </c>
      <c r="C21" s="9" t="s">
        <v>68</v>
      </c>
      <c r="D21" s="14"/>
      <c r="E21" s="14"/>
      <c r="F21" s="14" t="s">
        <v>58</v>
      </c>
      <c r="G21" s="14" t="s">
        <v>49</v>
      </c>
      <c r="H21" s="39">
        <f>SUM(I21)</f>
        <v>1389094.2</v>
      </c>
      <c r="I21" s="39">
        <v>1389094.2</v>
      </c>
      <c r="J21" s="27"/>
      <c r="K21" s="27"/>
      <c r="L21" s="14" t="s">
        <v>73</v>
      </c>
      <c r="M21" s="27">
        <v>24564</v>
      </c>
      <c r="N21" s="18"/>
      <c r="O21" s="9"/>
    </row>
    <row r="22" spans="1:15" ht="12.75">
      <c r="A22" s="9"/>
      <c r="B22" s="9"/>
      <c r="C22" s="9"/>
      <c r="D22" s="14"/>
      <c r="E22" s="14"/>
      <c r="F22" s="14"/>
      <c r="G22" s="14"/>
      <c r="H22" s="27"/>
      <c r="I22" s="27"/>
      <c r="J22" s="27"/>
      <c r="K22" s="27"/>
      <c r="L22" s="14" t="s">
        <v>54</v>
      </c>
      <c r="M22" s="27">
        <v>2047</v>
      </c>
      <c r="N22" s="18"/>
      <c r="O22" s="9"/>
    </row>
    <row r="23" spans="1:15" ht="12.75">
      <c r="A23" s="9"/>
      <c r="B23" s="9"/>
      <c r="C23" s="9"/>
      <c r="D23" s="14"/>
      <c r="E23" s="14"/>
      <c r="F23" s="14"/>
      <c r="G23" s="14"/>
      <c r="H23" s="36"/>
      <c r="I23" s="36"/>
      <c r="J23" s="36"/>
      <c r="K23" s="50"/>
      <c r="L23" s="9"/>
      <c r="M23" s="9"/>
      <c r="N23" s="9"/>
      <c r="O23" s="9"/>
    </row>
    <row r="24" spans="1:15" ht="12.75">
      <c r="A24" s="9"/>
      <c r="B24" s="9"/>
      <c r="C24" s="9"/>
      <c r="D24" s="14"/>
      <c r="E24" s="14"/>
      <c r="F24" s="14"/>
      <c r="G24" s="14"/>
      <c r="H24" s="36"/>
      <c r="I24" s="36"/>
      <c r="J24" s="36"/>
      <c r="K24" s="50"/>
      <c r="L24" s="9"/>
      <c r="M24" s="9"/>
      <c r="N24" s="18"/>
      <c r="O24" s="18"/>
    </row>
    <row r="25" spans="1:15" ht="12.75">
      <c r="A25" s="9"/>
      <c r="B25" s="9"/>
      <c r="C25" s="9"/>
      <c r="D25" s="9"/>
      <c r="E25" s="9"/>
      <c r="F25" s="12"/>
      <c r="G25" s="12"/>
      <c r="H25" s="36"/>
      <c r="I25" s="36"/>
      <c r="J25" s="36"/>
      <c r="K25" s="36"/>
      <c r="L25" s="9"/>
      <c r="M25" s="9"/>
      <c r="N25" s="18"/>
      <c r="O25" s="18"/>
    </row>
    <row r="26" spans="1:15" ht="12.75">
      <c r="A26" s="9"/>
      <c r="B26" s="9"/>
      <c r="C26" s="9"/>
      <c r="D26" s="9"/>
      <c r="E26" s="9"/>
      <c r="F26" s="12"/>
      <c r="G26" s="12"/>
      <c r="H26" s="36"/>
      <c r="I26" s="36"/>
      <c r="J26" s="36"/>
      <c r="K26" s="36"/>
      <c r="L26" s="9"/>
      <c r="M26" s="9"/>
      <c r="N26" s="18"/>
      <c r="O26" s="18"/>
    </row>
    <row r="27" spans="1:15" ht="12.75">
      <c r="A27" s="9"/>
      <c r="B27" s="22"/>
      <c r="C27" s="9"/>
      <c r="D27" s="9"/>
      <c r="E27" s="9"/>
      <c r="F27" s="12"/>
      <c r="G27" s="12"/>
      <c r="H27" s="36"/>
      <c r="I27" s="36"/>
      <c r="J27" s="36"/>
      <c r="K27" s="36"/>
      <c r="L27" s="9"/>
      <c r="M27" s="9"/>
      <c r="N27" s="18"/>
      <c r="O27" s="18"/>
    </row>
    <row r="28" spans="1:15" ht="12.75">
      <c r="A28" s="9"/>
      <c r="B28" s="9"/>
      <c r="C28" s="9"/>
      <c r="D28" s="9"/>
      <c r="E28" s="9"/>
      <c r="F28" s="12"/>
      <c r="G28" s="12"/>
      <c r="H28" s="36"/>
      <c r="I28" s="36"/>
      <c r="J28" s="36"/>
      <c r="K28" s="36"/>
      <c r="L28" s="9"/>
      <c r="M28" s="9"/>
      <c r="N28" s="18"/>
      <c r="O28" s="18"/>
    </row>
    <row r="29" spans="1:15" ht="12.75">
      <c r="A29" s="9"/>
      <c r="B29" s="9"/>
      <c r="C29" s="9"/>
      <c r="D29" s="9"/>
      <c r="E29" s="9"/>
      <c r="F29" s="12"/>
      <c r="G29" s="12"/>
      <c r="H29" s="36"/>
      <c r="I29" s="36"/>
      <c r="J29" s="36"/>
      <c r="K29" s="36"/>
      <c r="L29" s="9"/>
      <c r="M29" s="9"/>
      <c r="N29" s="18"/>
      <c r="O29" s="18"/>
    </row>
    <row r="30" spans="1:15" ht="12.75">
      <c r="A30" s="9"/>
      <c r="B30" s="9"/>
      <c r="C30" s="9"/>
      <c r="D30" s="9"/>
      <c r="E30" s="9"/>
      <c r="F30" s="12"/>
      <c r="G30" s="12"/>
      <c r="H30" s="36"/>
      <c r="I30" s="36"/>
      <c r="J30" s="36"/>
      <c r="K30" s="36"/>
      <c r="L30" s="9"/>
      <c r="M30" s="9"/>
      <c r="N30" s="18"/>
      <c r="O30" s="18"/>
    </row>
    <row r="31" spans="1:15" ht="12.75">
      <c r="A31" s="9"/>
      <c r="B31" s="9"/>
      <c r="C31" s="9"/>
      <c r="D31" s="9"/>
      <c r="E31" s="9"/>
      <c r="F31" s="12"/>
      <c r="G31" s="12"/>
      <c r="H31" s="36"/>
      <c r="I31" s="36"/>
      <c r="J31" s="36"/>
      <c r="K31" s="36"/>
      <c r="L31" s="9"/>
      <c r="M31" s="9"/>
      <c r="N31" s="18"/>
      <c r="O31" s="18"/>
    </row>
    <row r="32" spans="1:15" ht="12.75">
      <c r="A32" s="9"/>
      <c r="B32" s="9"/>
      <c r="C32" s="9"/>
      <c r="D32" s="9"/>
      <c r="E32" s="9"/>
      <c r="F32" s="12"/>
      <c r="G32" s="12"/>
      <c r="H32" s="36"/>
      <c r="I32" s="36"/>
      <c r="J32" s="36"/>
      <c r="K32" s="36"/>
      <c r="L32" s="9"/>
      <c r="M32" s="9"/>
      <c r="N32" s="18"/>
      <c r="O32" s="18"/>
    </row>
    <row r="33" spans="1:15" ht="12.75">
      <c r="A33" s="9"/>
      <c r="B33" s="9"/>
      <c r="C33" s="9"/>
      <c r="D33" s="9"/>
      <c r="E33" s="9"/>
      <c r="F33" s="12"/>
      <c r="G33" s="12"/>
      <c r="H33" s="36"/>
      <c r="I33" s="36"/>
      <c r="J33" s="36"/>
      <c r="K33" s="36"/>
      <c r="L33" s="9"/>
      <c r="M33" s="9"/>
      <c r="N33" s="18"/>
      <c r="O33" s="18"/>
    </row>
    <row r="34" spans="1:15" ht="12.75">
      <c r="A34" s="9"/>
      <c r="B34" s="9"/>
      <c r="C34" s="9"/>
      <c r="D34" s="9"/>
      <c r="E34" s="9"/>
      <c r="F34" s="12"/>
      <c r="G34" s="12"/>
      <c r="H34" s="36"/>
      <c r="I34" s="36"/>
      <c r="J34" s="36"/>
      <c r="K34" s="36"/>
      <c r="L34" s="9"/>
      <c r="M34" s="9"/>
      <c r="N34" s="18"/>
      <c r="O34" s="18"/>
    </row>
    <row r="35" spans="1:15" ht="12.75">
      <c r="A35" s="9"/>
      <c r="B35" s="9"/>
      <c r="C35" s="9"/>
      <c r="D35" s="9"/>
      <c r="E35" s="9"/>
      <c r="F35" s="12"/>
      <c r="G35" s="12"/>
      <c r="H35" s="36"/>
      <c r="I35" s="36"/>
      <c r="J35" s="36"/>
      <c r="K35" s="36"/>
      <c r="L35" s="9"/>
      <c r="M35" s="9"/>
      <c r="N35" s="18"/>
      <c r="O35" s="18"/>
    </row>
    <row r="36" spans="1:15" ht="12.75">
      <c r="A36" s="10"/>
      <c r="B36" s="10"/>
      <c r="C36" s="10"/>
      <c r="D36" s="10"/>
      <c r="E36" s="10"/>
      <c r="F36" s="13"/>
      <c r="G36" s="13"/>
      <c r="H36" s="40"/>
      <c r="I36" s="40"/>
      <c r="J36" s="40"/>
      <c r="K36" s="40"/>
      <c r="L36" s="10"/>
      <c r="M36" s="10"/>
      <c r="N36" s="19"/>
      <c r="O36" s="19"/>
    </row>
    <row r="37" spans="1:11" ht="12.75">
      <c r="A37" s="1"/>
      <c r="B37" s="1"/>
      <c r="C37" s="2"/>
      <c r="D37" s="2"/>
      <c r="E37" s="2"/>
      <c r="F37" s="15"/>
      <c r="G37" s="2" t="s">
        <v>19</v>
      </c>
      <c r="H37" s="41">
        <f>SUM(H13:H36)</f>
        <v>3862774.2</v>
      </c>
      <c r="I37" s="41">
        <f>SUM(I13:I36)</f>
        <v>3862774.2</v>
      </c>
      <c r="J37" s="41"/>
      <c r="K37" s="41"/>
    </row>
    <row r="38" spans="1:11" ht="12.75">
      <c r="A38" s="1"/>
      <c r="B38" s="1"/>
      <c r="C38" s="2"/>
      <c r="D38" s="2"/>
      <c r="E38" s="2"/>
      <c r="F38" s="16"/>
      <c r="G38" s="2" t="s">
        <v>20</v>
      </c>
      <c r="H38" s="41"/>
      <c r="I38" s="41"/>
      <c r="J38" s="41"/>
      <c r="K38" s="41"/>
    </row>
    <row r="39" spans="1:11" ht="12.75">
      <c r="A39" s="1"/>
      <c r="B39" s="1"/>
      <c r="C39" s="2"/>
      <c r="D39" s="2"/>
      <c r="E39" s="2"/>
      <c r="F39" s="17"/>
      <c r="G39" s="2" t="s">
        <v>21</v>
      </c>
      <c r="H39" s="42">
        <v>3862774.2</v>
      </c>
      <c r="I39" s="42">
        <v>3862774.2</v>
      </c>
      <c r="J39" s="41"/>
      <c r="K39" s="4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8" ht="12.75">
      <c r="A41" s="1"/>
      <c r="C41" s="1"/>
      <c r="D41" s="1"/>
      <c r="E41" s="1"/>
      <c r="F41" s="4"/>
      <c r="G41" s="1"/>
      <c r="H41" s="1"/>
    </row>
    <row r="42" spans="1:8" ht="12.75">
      <c r="A42" s="1"/>
      <c r="C42" s="1"/>
      <c r="D42" s="1"/>
      <c r="E42" s="1"/>
      <c r="F42" s="4"/>
      <c r="G42" s="1"/>
      <c r="H42" s="1"/>
    </row>
    <row r="43" spans="1:8" ht="12.75">
      <c r="A43" s="1"/>
      <c r="C43" s="1"/>
      <c r="D43" s="1"/>
      <c r="E43" s="1"/>
      <c r="F43" s="4"/>
      <c r="G43" s="1"/>
      <c r="H43" s="1"/>
    </row>
    <row r="44" spans="1:11" ht="12.75">
      <c r="A44" s="1"/>
      <c r="B44" s="11" t="s">
        <v>55</v>
      </c>
      <c r="C44" s="1"/>
      <c r="D44" s="1"/>
      <c r="E44" s="1"/>
      <c r="F44" s="1"/>
      <c r="G44" s="1"/>
      <c r="H44" s="1"/>
      <c r="I44" s="189" t="s">
        <v>56</v>
      </c>
      <c r="J44" s="189"/>
      <c r="K44" s="189"/>
    </row>
    <row r="45" spans="1:11" ht="12.75">
      <c r="A45" s="1"/>
      <c r="B45" s="11" t="s">
        <v>22</v>
      </c>
      <c r="C45" s="1"/>
      <c r="D45" s="1"/>
      <c r="E45" s="1"/>
      <c r="F45" s="1"/>
      <c r="G45" s="1"/>
      <c r="H45" s="1"/>
      <c r="I45" s="189" t="s">
        <v>23</v>
      </c>
      <c r="J45" s="189"/>
      <c r="K45" s="189"/>
    </row>
    <row r="46" spans="1:11" ht="12.75">
      <c r="A46" s="1"/>
      <c r="B46" s="11"/>
      <c r="C46" s="1"/>
      <c r="D46" s="1"/>
      <c r="E46" s="1"/>
      <c r="F46" s="1"/>
      <c r="G46" s="1"/>
      <c r="H46" s="1"/>
      <c r="I46" s="11"/>
      <c r="J46" s="11"/>
      <c r="K46" s="11"/>
    </row>
  </sheetData>
  <mergeCells count="15">
    <mergeCell ref="I44:K44"/>
    <mergeCell ref="I45:K45"/>
    <mergeCell ref="D11:E11"/>
    <mergeCell ref="H11:K11"/>
    <mergeCell ref="L11:M11"/>
    <mergeCell ref="N11:O11"/>
    <mergeCell ref="A6:O6"/>
    <mergeCell ref="D10:E10"/>
    <mergeCell ref="H10:K10"/>
    <mergeCell ref="L10:M10"/>
    <mergeCell ref="N10:O10"/>
    <mergeCell ref="A2:O2"/>
    <mergeCell ref="A3:O3"/>
    <mergeCell ref="A4:O4"/>
    <mergeCell ref="A5:O5"/>
  </mergeCells>
  <printOptions horizontalCentered="1"/>
  <pageMargins left="0" right="0" top="0.1968503937007874" bottom="0" header="0" footer="0"/>
  <pageSetup horizontalDpi="300" verticalDpi="3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48"/>
  </sheetPr>
  <dimension ref="A1:O47"/>
  <sheetViews>
    <sheetView workbookViewId="0" topLeftCell="A1">
      <selection activeCell="A13" sqref="A13"/>
    </sheetView>
  </sheetViews>
  <sheetFormatPr defaultColWidth="11.421875" defaultRowHeight="12.75"/>
  <cols>
    <col min="1" max="1" width="10.421875" style="0" customWidth="1"/>
    <col min="2" max="2" width="35.140625" style="0" customWidth="1"/>
    <col min="3" max="3" width="22.421875" style="0" customWidth="1"/>
    <col min="4" max="4" width="5.57421875" style="0" customWidth="1"/>
    <col min="5" max="5" width="7.00390625" style="0" customWidth="1"/>
    <col min="6" max="6" width="10.28125" style="0" customWidth="1"/>
    <col min="7" max="7" width="9.28125" style="0" customWidth="1"/>
    <col min="8" max="8" width="12.57421875" style="0" customWidth="1"/>
    <col min="11" max="11" width="9.7109375" style="0" customWidth="1"/>
    <col min="12" max="12" width="9.28125" style="0" customWidth="1"/>
    <col min="13" max="13" width="7.140625" style="0" customWidth="1"/>
    <col min="14" max="14" width="6.140625" style="0" customWidth="1"/>
    <col min="15" max="15" width="6.00390625" style="0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74</v>
      </c>
      <c r="J9" s="3"/>
      <c r="K9" s="4" t="s">
        <v>75</v>
      </c>
      <c r="M9" s="1"/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 t="s">
        <v>569</v>
      </c>
      <c r="B13" s="25" t="s">
        <v>76</v>
      </c>
      <c r="C13" s="9"/>
      <c r="D13" s="14"/>
      <c r="E13" s="14"/>
      <c r="F13" s="14"/>
      <c r="G13" s="14"/>
      <c r="H13" s="27"/>
      <c r="I13" s="27"/>
      <c r="J13" s="27"/>
      <c r="K13" s="27"/>
      <c r="L13" s="14"/>
      <c r="M13" s="14"/>
      <c r="N13" s="9"/>
      <c r="O13" s="9"/>
    </row>
    <row r="14" spans="1:15" ht="12.75">
      <c r="A14" s="9"/>
      <c r="B14" s="9"/>
      <c r="C14" s="9"/>
      <c r="D14" s="14"/>
      <c r="E14" s="14"/>
      <c r="F14" s="14"/>
      <c r="G14" s="14"/>
      <c r="H14" s="27"/>
      <c r="I14" s="27"/>
      <c r="J14" s="27"/>
      <c r="K14" s="27"/>
      <c r="L14" s="14"/>
      <c r="M14" s="14" t="s">
        <v>18</v>
      </c>
      <c r="N14" s="9"/>
      <c r="O14" s="9"/>
    </row>
    <row r="15" spans="1:15" ht="12.75">
      <c r="A15" s="9"/>
      <c r="B15" s="9" t="s">
        <v>77</v>
      </c>
      <c r="C15" s="9" t="s">
        <v>68</v>
      </c>
      <c r="D15" s="14"/>
      <c r="E15" s="14"/>
      <c r="F15" s="14" t="s">
        <v>58</v>
      </c>
      <c r="G15" s="14" t="s">
        <v>49</v>
      </c>
      <c r="H15" s="39">
        <v>152000</v>
      </c>
      <c r="I15" s="39">
        <v>152000</v>
      </c>
      <c r="J15" s="27"/>
      <c r="K15" s="27"/>
      <c r="L15" s="14" t="s">
        <v>69</v>
      </c>
      <c r="M15" s="14">
        <v>76</v>
      </c>
      <c r="N15" s="18"/>
      <c r="O15" s="18"/>
    </row>
    <row r="16" spans="1:15" ht="12.75">
      <c r="A16" s="9"/>
      <c r="B16" s="9"/>
      <c r="C16" s="9"/>
      <c r="D16" s="14"/>
      <c r="E16" s="14"/>
      <c r="F16" s="14"/>
      <c r="G16" s="14"/>
      <c r="H16" s="39"/>
      <c r="I16" s="39"/>
      <c r="J16" s="27"/>
      <c r="K16" s="27"/>
      <c r="L16" s="14"/>
      <c r="M16" s="14"/>
      <c r="N16" s="18"/>
      <c r="O16" s="18"/>
    </row>
    <row r="17" spans="1:15" ht="12.75">
      <c r="A17" s="9"/>
      <c r="B17" s="9" t="s">
        <v>78</v>
      </c>
      <c r="C17" s="9" t="s">
        <v>68</v>
      </c>
      <c r="D17" s="14"/>
      <c r="E17" s="14"/>
      <c r="F17" s="14" t="s">
        <v>58</v>
      </c>
      <c r="G17" s="14" t="s">
        <v>49</v>
      </c>
      <c r="H17" s="39">
        <v>325000</v>
      </c>
      <c r="I17" s="39">
        <v>325000</v>
      </c>
      <c r="J17" s="27"/>
      <c r="K17" s="51"/>
      <c r="L17" s="14" t="s">
        <v>69</v>
      </c>
      <c r="M17" s="14">
        <v>130</v>
      </c>
      <c r="N17" s="18"/>
      <c r="O17" s="18"/>
    </row>
    <row r="18" spans="1:15" ht="12.75">
      <c r="A18" s="9"/>
      <c r="B18" s="9"/>
      <c r="C18" s="9"/>
      <c r="D18" s="14"/>
      <c r="E18" s="14"/>
      <c r="F18" s="14"/>
      <c r="G18" s="14"/>
      <c r="H18" s="39"/>
      <c r="I18" s="39"/>
      <c r="J18" s="27"/>
      <c r="K18" s="27"/>
      <c r="L18" s="14"/>
      <c r="M18" s="14"/>
      <c r="N18" s="18"/>
      <c r="O18" s="18"/>
    </row>
    <row r="19" spans="1:15" ht="12.75">
      <c r="A19" s="9"/>
      <c r="B19" s="9" t="s">
        <v>79</v>
      </c>
      <c r="C19" s="9" t="s">
        <v>68</v>
      </c>
      <c r="D19" s="14"/>
      <c r="E19" s="14"/>
      <c r="F19" s="14" t="s">
        <v>58</v>
      </c>
      <c r="G19" s="14" t="s">
        <v>49</v>
      </c>
      <c r="H19" s="39">
        <v>1023000</v>
      </c>
      <c r="I19" s="39">
        <v>1023000</v>
      </c>
      <c r="J19" s="27"/>
      <c r="K19" s="27"/>
      <c r="L19" s="14" t="s">
        <v>69</v>
      </c>
      <c r="M19" s="14">
        <v>341</v>
      </c>
      <c r="N19" s="18"/>
      <c r="O19" s="18"/>
    </row>
    <row r="20" spans="1:15" ht="12.75">
      <c r="A20" s="9"/>
      <c r="B20" s="9"/>
      <c r="C20" s="9"/>
      <c r="D20" s="14"/>
      <c r="E20" s="14"/>
      <c r="F20" s="14"/>
      <c r="G20" s="14"/>
      <c r="H20" s="36"/>
      <c r="I20" s="36"/>
      <c r="J20" s="36"/>
      <c r="K20" s="50"/>
      <c r="L20" s="9"/>
      <c r="M20" s="9"/>
      <c r="N20" s="9"/>
      <c r="O20" s="9"/>
    </row>
    <row r="21" spans="1:15" ht="12.75">
      <c r="A21" s="9"/>
      <c r="B21" s="9"/>
      <c r="C21" s="9"/>
      <c r="D21" s="14"/>
      <c r="E21" s="14"/>
      <c r="F21" s="14"/>
      <c r="G21" s="14"/>
      <c r="H21" s="36"/>
      <c r="I21" s="36"/>
      <c r="J21" s="36"/>
      <c r="K21" s="50"/>
      <c r="L21" s="9"/>
      <c r="M21" s="9"/>
      <c r="N21" s="9"/>
      <c r="O21" s="9"/>
    </row>
    <row r="22" spans="1:15" ht="12.75">
      <c r="A22" s="9"/>
      <c r="B22" s="9"/>
      <c r="C22" s="9"/>
      <c r="D22" s="14"/>
      <c r="E22" s="14"/>
      <c r="F22" s="14"/>
      <c r="G22" s="14"/>
      <c r="H22" s="36"/>
      <c r="I22" s="36"/>
      <c r="J22" s="36"/>
      <c r="K22" s="50"/>
      <c r="L22" s="9"/>
      <c r="M22" s="9"/>
      <c r="N22" s="9"/>
      <c r="O22" s="9"/>
    </row>
    <row r="23" spans="1:15" ht="12.75">
      <c r="A23" s="9"/>
      <c r="B23" s="9"/>
      <c r="C23" s="9"/>
      <c r="D23" s="14"/>
      <c r="E23" s="14"/>
      <c r="F23" s="14"/>
      <c r="G23" s="14"/>
      <c r="H23" s="36"/>
      <c r="I23" s="36"/>
      <c r="J23" s="36"/>
      <c r="K23" s="50"/>
      <c r="L23" s="9"/>
      <c r="M23" s="9"/>
      <c r="N23" s="9"/>
      <c r="O23" s="9"/>
    </row>
    <row r="24" spans="1:15" ht="12.75">
      <c r="A24" s="9"/>
      <c r="B24" s="9"/>
      <c r="C24" s="9"/>
      <c r="D24" s="14"/>
      <c r="E24" s="14"/>
      <c r="F24" s="14"/>
      <c r="G24" s="14"/>
      <c r="H24" s="36"/>
      <c r="I24" s="36"/>
      <c r="J24" s="36"/>
      <c r="K24" s="50"/>
      <c r="L24" s="9"/>
      <c r="M24" s="9"/>
      <c r="N24" s="9"/>
      <c r="O24" s="9"/>
    </row>
    <row r="25" spans="1:15" ht="12.75">
      <c r="A25" s="9"/>
      <c r="B25" s="9"/>
      <c r="C25" s="9"/>
      <c r="D25" s="14"/>
      <c r="E25" s="14"/>
      <c r="F25" s="14"/>
      <c r="G25" s="14"/>
      <c r="H25" s="36"/>
      <c r="I25" s="36"/>
      <c r="J25" s="36"/>
      <c r="K25" s="50"/>
      <c r="L25" s="9"/>
      <c r="M25" s="9"/>
      <c r="N25" s="18"/>
      <c r="O25" s="18"/>
    </row>
    <row r="26" spans="1:15" ht="12.75">
      <c r="A26" s="9"/>
      <c r="B26" s="9"/>
      <c r="C26" s="9"/>
      <c r="D26" s="9"/>
      <c r="E26" s="9"/>
      <c r="F26" s="12"/>
      <c r="G26" s="12"/>
      <c r="H26" s="36"/>
      <c r="I26" s="36"/>
      <c r="J26" s="36"/>
      <c r="K26" s="36"/>
      <c r="L26" s="9"/>
      <c r="M26" s="9"/>
      <c r="N26" s="18"/>
      <c r="O26" s="18"/>
    </row>
    <row r="27" spans="1:15" ht="12.75">
      <c r="A27" s="9"/>
      <c r="B27" s="22"/>
      <c r="C27" s="9"/>
      <c r="D27" s="9"/>
      <c r="E27" s="9"/>
      <c r="F27" s="12"/>
      <c r="G27" s="12"/>
      <c r="H27" s="36"/>
      <c r="I27" s="36"/>
      <c r="J27" s="36"/>
      <c r="K27" s="36"/>
      <c r="L27" s="9"/>
      <c r="M27" s="9"/>
      <c r="N27" s="18"/>
      <c r="O27" s="18"/>
    </row>
    <row r="28" spans="1:15" ht="12.75">
      <c r="A28" s="9"/>
      <c r="B28" s="9"/>
      <c r="C28" s="9"/>
      <c r="D28" s="9"/>
      <c r="E28" s="9"/>
      <c r="F28" s="12"/>
      <c r="G28" s="12"/>
      <c r="H28" s="36"/>
      <c r="I28" s="36"/>
      <c r="J28" s="36"/>
      <c r="K28" s="36"/>
      <c r="L28" s="9"/>
      <c r="M28" s="9"/>
      <c r="N28" s="18"/>
      <c r="O28" s="18"/>
    </row>
    <row r="29" spans="1:15" ht="12.75">
      <c r="A29" s="9"/>
      <c r="B29" s="9"/>
      <c r="C29" s="9"/>
      <c r="D29" s="9"/>
      <c r="E29" s="9"/>
      <c r="F29" s="12"/>
      <c r="G29" s="12"/>
      <c r="H29" s="36"/>
      <c r="I29" s="36"/>
      <c r="J29" s="36"/>
      <c r="K29" s="36"/>
      <c r="L29" s="9"/>
      <c r="M29" s="9"/>
      <c r="N29" s="18"/>
      <c r="O29" s="18"/>
    </row>
    <row r="30" spans="1:15" ht="12.75">
      <c r="A30" s="9"/>
      <c r="B30" s="9"/>
      <c r="C30" s="9"/>
      <c r="D30" s="9"/>
      <c r="E30" s="9"/>
      <c r="F30" s="12"/>
      <c r="G30" s="12"/>
      <c r="H30" s="36"/>
      <c r="I30" s="36"/>
      <c r="J30" s="36"/>
      <c r="K30" s="36"/>
      <c r="L30" s="9"/>
      <c r="M30" s="9"/>
      <c r="N30" s="18"/>
      <c r="O30" s="18"/>
    </row>
    <row r="31" spans="1:15" ht="12.75">
      <c r="A31" s="9"/>
      <c r="B31" s="9"/>
      <c r="C31" s="9"/>
      <c r="D31" s="9"/>
      <c r="E31" s="9"/>
      <c r="F31" s="12"/>
      <c r="G31" s="12"/>
      <c r="H31" s="36"/>
      <c r="I31" s="36"/>
      <c r="J31" s="36"/>
      <c r="K31" s="36"/>
      <c r="L31" s="9"/>
      <c r="M31" s="9"/>
      <c r="N31" s="18"/>
      <c r="O31" s="18"/>
    </row>
    <row r="32" spans="1:15" ht="12.75">
      <c r="A32" s="9"/>
      <c r="B32" s="9"/>
      <c r="C32" s="9"/>
      <c r="D32" s="9"/>
      <c r="E32" s="9"/>
      <c r="F32" s="12"/>
      <c r="G32" s="12"/>
      <c r="H32" s="36"/>
      <c r="I32" s="36"/>
      <c r="J32" s="36"/>
      <c r="K32" s="36"/>
      <c r="L32" s="9"/>
      <c r="M32" s="9"/>
      <c r="N32" s="18"/>
      <c r="O32" s="18"/>
    </row>
    <row r="33" spans="1:15" ht="12.75">
      <c r="A33" s="9"/>
      <c r="B33" s="9"/>
      <c r="C33" s="9"/>
      <c r="D33" s="9"/>
      <c r="E33" s="9"/>
      <c r="F33" s="12"/>
      <c r="G33" s="12"/>
      <c r="H33" s="36"/>
      <c r="I33" s="36"/>
      <c r="J33" s="36"/>
      <c r="K33" s="36"/>
      <c r="L33" s="9"/>
      <c r="M33" s="9"/>
      <c r="N33" s="18"/>
      <c r="O33" s="18"/>
    </row>
    <row r="34" spans="1:15" ht="12.75">
      <c r="A34" s="9"/>
      <c r="B34" s="9"/>
      <c r="C34" s="9"/>
      <c r="D34" s="9"/>
      <c r="E34" s="9"/>
      <c r="F34" s="12"/>
      <c r="G34" s="12"/>
      <c r="H34" s="36"/>
      <c r="I34" s="36"/>
      <c r="J34" s="36"/>
      <c r="K34" s="36"/>
      <c r="L34" s="9"/>
      <c r="M34" s="9"/>
      <c r="N34" s="18"/>
      <c r="O34" s="18"/>
    </row>
    <row r="35" spans="1:15" ht="12.75">
      <c r="A35" s="9"/>
      <c r="B35" s="9"/>
      <c r="C35" s="9"/>
      <c r="D35" s="9"/>
      <c r="E35" s="9"/>
      <c r="F35" s="12"/>
      <c r="G35" s="12"/>
      <c r="H35" s="36"/>
      <c r="I35" s="36"/>
      <c r="J35" s="36"/>
      <c r="K35" s="36"/>
      <c r="L35" s="9"/>
      <c r="M35" s="9"/>
      <c r="N35" s="18"/>
      <c r="O35" s="18"/>
    </row>
    <row r="36" spans="1:15" ht="12.75">
      <c r="A36" s="9"/>
      <c r="B36" s="9"/>
      <c r="C36" s="9"/>
      <c r="D36" s="9"/>
      <c r="E36" s="9"/>
      <c r="F36" s="12"/>
      <c r="G36" s="12"/>
      <c r="H36" s="36"/>
      <c r="I36" s="36"/>
      <c r="J36" s="36"/>
      <c r="K36" s="36"/>
      <c r="L36" s="9"/>
      <c r="M36" s="9"/>
      <c r="N36" s="18"/>
      <c r="O36" s="18"/>
    </row>
    <row r="37" spans="1:15" ht="12.75">
      <c r="A37" s="9"/>
      <c r="B37" s="9"/>
      <c r="C37" s="9"/>
      <c r="D37" s="9"/>
      <c r="E37" s="9"/>
      <c r="F37" s="12"/>
      <c r="G37" s="12"/>
      <c r="H37" s="36"/>
      <c r="I37" s="36"/>
      <c r="J37" s="36"/>
      <c r="K37" s="36"/>
      <c r="L37" s="9"/>
      <c r="M37" s="9"/>
      <c r="N37" s="18"/>
      <c r="O37" s="18"/>
    </row>
    <row r="38" spans="1:15" ht="12.75">
      <c r="A38" s="10"/>
      <c r="B38" s="10"/>
      <c r="C38" s="10"/>
      <c r="D38" s="10"/>
      <c r="E38" s="10"/>
      <c r="F38" s="13"/>
      <c r="G38" s="13"/>
      <c r="H38" s="40"/>
      <c r="I38" s="40"/>
      <c r="J38" s="40"/>
      <c r="K38" s="40"/>
      <c r="L38" s="10"/>
      <c r="M38" s="10"/>
      <c r="N38" s="19"/>
      <c r="O38" s="19"/>
    </row>
    <row r="39" spans="1:11" ht="12.75">
      <c r="A39" s="1"/>
      <c r="B39" s="1"/>
      <c r="C39" s="2"/>
      <c r="D39" s="2"/>
      <c r="E39" s="2"/>
      <c r="F39" s="15"/>
      <c r="G39" s="2" t="s">
        <v>19</v>
      </c>
      <c r="H39" s="41">
        <f>SUM(H13:H38)</f>
        <v>1500000</v>
      </c>
      <c r="I39" s="41">
        <f>SUM(I13:I38)</f>
        <v>1500000</v>
      </c>
      <c r="J39" s="41"/>
      <c r="K39" s="55"/>
    </row>
    <row r="40" spans="1:11" ht="12.75">
      <c r="A40" s="1"/>
      <c r="B40" s="1"/>
      <c r="C40" s="2"/>
      <c r="D40" s="2"/>
      <c r="E40" s="2"/>
      <c r="F40" s="16"/>
      <c r="G40" s="2" t="s">
        <v>20</v>
      </c>
      <c r="H40" s="41"/>
      <c r="I40" s="41"/>
      <c r="J40" s="41"/>
      <c r="K40" s="55"/>
    </row>
    <row r="41" spans="1:11" ht="12.75">
      <c r="A41" s="1"/>
      <c r="B41" s="1"/>
      <c r="C41" s="2"/>
      <c r="D41" s="2"/>
      <c r="E41" s="2"/>
      <c r="F41" s="17"/>
      <c r="G41" s="2" t="s">
        <v>21</v>
      </c>
      <c r="H41" s="42">
        <f>SUM(H39)</f>
        <v>1500000</v>
      </c>
      <c r="I41" s="42">
        <f>SUM(I39)</f>
        <v>1500000</v>
      </c>
      <c r="J41" s="41"/>
      <c r="K41" s="57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8" ht="12.75">
      <c r="A43" s="1"/>
      <c r="C43" s="1"/>
      <c r="D43" s="1"/>
      <c r="E43" s="1"/>
      <c r="F43" s="4"/>
      <c r="G43" s="1"/>
      <c r="H43" s="1"/>
    </row>
    <row r="44" spans="1:8" ht="12.75">
      <c r="A44" s="1"/>
      <c r="C44" s="1"/>
      <c r="D44" s="1"/>
      <c r="E44" s="1"/>
      <c r="F44" s="4"/>
      <c r="G44" s="1"/>
      <c r="H44" s="1"/>
    </row>
    <row r="45" spans="1:11" ht="12.75">
      <c r="A45" s="1"/>
      <c r="B45" s="11" t="s">
        <v>55</v>
      </c>
      <c r="C45" s="1"/>
      <c r="D45" s="1"/>
      <c r="E45" s="1"/>
      <c r="F45" s="1"/>
      <c r="G45" s="1"/>
      <c r="H45" s="1"/>
      <c r="I45" s="189" t="s">
        <v>56</v>
      </c>
      <c r="J45" s="189"/>
      <c r="K45" s="189"/>
    </row>
    <row r="46" spans="1:11" ht="12.75">
      <c r="A46" s="1"/>
      <c r="B46" s="11" t="s">
        <v>22</v>
      </c>
      <c r="C46" s="1"/>
      <c r="D46" s="1"/>
      <c r="E46" s="1"/>
      <c r="F46" s="1"/>
      <c r="G46" s="1"/>
      <c r="H46" s="1"/>
      <c r="I46" s="189" t="s">
        <v>23</v>
      </c>
      <c r="J46" s="189"/>
      <c r="K46" s="189"/>
    </row>
    <row r="47" spans="1:11" ht="12.75">
      <c r="A47" s="1"/>
      <c r="B47" s="11"/>
      <c r="C47" s="1"/>
      <c r="D47" s="1"/>
      <c r="E47" s="1"/>
      <c r="F47" s="1"/>
      <c r="G47" s="1"/>
      <c r="H47" s="1"/>
      <c r="I47" s="11"/>
      <c r="J47" s="11"/>
      <c r="K47" s="11"/>
    </row>
  </sheetData>
  <mergeCells count="15">
    <mergeCell ref="I45:K45"/>
    <mergeCell ref="I46:K46"/>
    <mergeCell ref="D11:E11"/>
    <mergeCell ref="H11:K11"/>
    <mergeCell ref="L11:M11"/>
    <mergeCell ref="N11:O11"/>
    <mergeCell ref="A6:O6"/>
    <mergeCell ref="D10:E10"/>
    <mergeCell ref="H10:K10"/>
    <mergeCell ref="L10:M10"/>
    <mergeCell ref="N10:O10"/>
    <mergeCell ref="A2:O2"/>
    <mergeCell ref="A3:O3"/>
    <mergeCell ref="A4:O4"/>
    <mergeCell ref="A5:O5"/>
  </mergeCells>
  <printOptions horizontalCentered="1"/>
  <pageMargins left="0" right="0" top="0.1968503937007874" bottom="0" header="0" footer="0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O180"/>
  <sheetViews>
    <sheetView workbookViewId="0" topLeftCell="A97">
      <selection activeCell="A108" sqref="A108"/>
    </sheetView>
  </sheetViews>
  <sheetFormatPr defaultColWidth="11.421875" defaultRowHeight="12.75"/>
  <cols>
    <col min="1" max="1" width="10.57421875" style="116" customWidth="1"/>
    <col min="2" max="2" width="32.140625" style="116" customWidth="1"/>
    <col min="3" max="3" width="22.421875" style="116" customWidth="1"/>
    <col min="4" max="4" width="5.57421875" style="116" customWidth="1"/>
    <col min="5" max="5" width="6.421875" style="116" customWidth="1"/>
    <col min="6" max="6" width="10.140625" style="116" customWidth="1"/>
    <col min="7" max="7" width="9.421875" style="116" customWidth="1"/>
    <col min="8" max="8" width="11.7109375" style="116" customWidth="1"/>
    <col min="9" max="10" width="11.421875" style="116" customWidth="1"/>
    <col min="11" max="11" width="9.7109375" style="116" customWidth="1"/>
    <col min="12" max="12" width="9.28125" style="116" customWidth="1"/>
    <col min="13" max="13" width="6.421875" style="116" customWidth="1"/>
    <col min="14" max="14" width="6.140625" style="116" customWidth="1"/>
    <col min="15" max="15" width="5.7109375" style="116" customWidth="1"/>
    <col min="16" max="16384" width="11.421875" style="116" customWidth="1"/>
  </cols>
  <sheetData>
    <row r="1" ht="12.75">
      <c r="O1" s="117" t="s">
        <v>59</v>
      </c>
    </row>
    <row r="2" spans="1:15" ht="12.75">
      <c r="A2" s="193" t="s">
        <v>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12.75">
      <c r="A3" s="193" t="s">
        <v>41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2.75">
      <c r="A4" s="193" t="s">
        <v>211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93" t="s">
        <v>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1:11" ht="12.75">
      <c r="A7" s="117" t="s">
        <v>0</v>
      </c>
      <c r="B7" s="119" t="s">
        <v>24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2.75">
      <c r="A8" s="117" t="s">
        <v>1</v>
      </c>
      <c r="B8" s="119" t="s">
        <v>25</v>
      </c>
      <c r="C8" s="119"/>
      <c r="D8" s="119"/>
      <c r="E8" s="119"/>
      <c r="F8" s="119"/>
      <c r="G8" s="119"/>
      <c r="H8" s="119"/>
      <c r="I8" s="119"/>
      <c r="J8" s="117" t="s">
        <v>18</v>
      </c>
      <c r="K8" s="119"/>
    </row>
    <row r="9" spans="1:13" ht="12.75">
      <c r="A9" s="117" t="s">
        <v>2</v>
      </c>
      <c r="B9" s="119" t="s">
        <v>26</v>
      </c>
      <c r="C9" s="120" t="s">
        <v>3</v>
      </c>
      <c r="D9" s="119" t="s">
        <v>27</v>
      </c>
      <c r="E9" s="120"/>
      <c r="F9" s="119"/>
      <c r="G9" s="117"/>
      <c r="H9" s="117" t="s">
        <v>4</v>
      </c>
      <c r="I9" s="119" t="s">
        <v>266</v>
      </c>
      <c r="J9" s="114"/>
      <c r="K9" s="117" t="s">
        <v>267</v>
      </c>
      <c r="M9" s="119"/>
    </row>
    <row r="10" spans="1:15" ht="12.75">
      <c r="A10" s="121"/>
      <c r="B10" s="121" t="s">
        <v>7</v>
      </c>
      <c r="C10" s="121"/>
      <c r="D10" s="201" t="s">
        <v>29</v>
      </c>
      <c r="E10" s="202"/>
      <c r="F10" s="121" t="s">
        <v>30</v>
      </c>
      <c r="G10" s="121" t="s">
        <v>31</v>
      </c>
      <c r="H10" s="201" t="s">
        <v>44</v>
      </c>
      <c r="I10" s="203"/>
      <c r="J10" s="203"/>
      <c r="K10" s="202"/>
      <c r="L10" s="201" t="s">
        <v>39</v>
      </c>
      <c r="M10" s="202"/>
      <c r="N10" s="203" t="s">
        <v>16</v>
      </c>
      <c r="O10" s="202"/>
    </row>
    <row r="11" spans="1:15" ht="12.75">
      <c r="A11" s="122" t="s">
        <v>6</v>
      </c>
      <c r="B11" s="122" t="s">
        <v>8</v>
      </c>
      <c r="C11" s="122" t="s">
        <v>10</v>
      </c>
      <c r="D11" s="194">
        <v>37986</v>
      </c>
      <c r="E11" s="195"/>
      <c r="F11" s="122" t="s">
        <v>32</v>
      </c>
      <c r="G11" s="122" t="s">
        <v>33</v>
      </c>
      <c r="H11" s="196" t="s">
        <v>11</v>
      </c>
      <c r="I11" s="197"/>
      <c r="J11" s="197"/>
      <c r="K11" s="198"/>
      <c r="L11" s="196" t="s">
        <v>40</v>
      </c>
      <c r="M11" s="198"/>
      <c r="N11" s="199">
        <v>38352</v>
      </c>
      <c r="O11" s="200"/>
    </row>
    <row r="12" spans="1:15" ht="12.75">
      <c r="A12" s="123"/>
      <c r="B12" s="123" t="s">
        <v>9</v>
      </c>
      <c r="C12" s="123"/>
      <c r="D12" s="124" t="s">
        <v>17</v>
      </c>
      <c r="E12" s="124" t="s">
        <v>34</v>
      </c>
      <c r="F12" s="123" t="s">
        <v>35</v>
      </c>
      <c r="G12" s="123" t="s">
        <v>36</v>
      </c>
      <c r="H12" s="123" t="s">
        <v>12</v>
      </c>
      <c r="I12" s="123" t="s">
        <v>13</v>
      </c>
      <c r="J12" s="123" t="s">
        <v>37</v>
      </c>
      <c r="K12" s="123" t="s">
        <v>14</v>
      </c>
      <c r="L12" s="124" t="s">
        <v>15</v>
      </c>
      <c r="M12" s="124" t="s">
        <v>38</v>
      </c>
      <c r="N12" s="124" t="s">
        <v>17</v>
      </c>
      <c r="O12" s="124" t="s">
        <v>28</v>
      </c>
    </row>
    <row r="13" spans="1:15" ht="12.75">
      <c r="A13" s="79"/>
      <c r="B13" s="125" t="s">
        <v>268</v>
      </c>
      <c r="C13" s="79"/>
      <c r="D13" s="43"/>
      <c r="E13" s="43"/>
      <c r="F13" s="43"/>
      <c r="G13" s="43"/>
      <c r="H13" s="77"/>
      <c r="I13" s="77"/>
      <c r="J13" s="77"/>
      <c r="K13" s="77"/>
      <c r="L13" s="43"/>
      <c r="M13" s="43" t="s">
        <v>18</v>
      </c>
      <c r="N13" s="79"/>
      <c r="O13" s="79"/>
    </row>
    <row r="14" spans="1:15" ht="12.75">
      <c r="A14" s="9" t="s">
        <v>570</v>
      </c>
      <c r="B14" s="79" t="s">
        <v>269</v>
      </c>
      <c r="C14" s="79" t="s">
        <v>209</v>
      </c>
      <c r="D14" s="43"/>
      <c r="E14" s="43"/>
      <c r="F14" s="14" t="s">
        <v>58</v>
      </c>
      <c r="G14" s="14" t="s">
        <v>49</v>
      </c>
      <c r="H14" s="36">
        <v>108196</v>
      </c>
      <c r="I14" s="36">
        <f>H14*80%</f>
        <v>86556.8</v>
      </c>
      <c r="J14" s="36">
        <f>H14*20%</f>
        <v>21639.2</v>
      </c>
      <c r="K14" s="77"/>
      <c r="L14" s="43" t="s">
        <v>224</v>
      </c>
      <c r="M14" s="113">
        <v>1000</v>
      </c>
      <c r="N14" s="126"/>
      <c r="O14" s="126"/>
    </row>
    <row r="15" spans="1:15" ht="12.75">
      <c r="A15" s="9"/>
      <c r="B15" s="79"/>
      <c r="C15" s="79"/>
      <c r="D15" s="43"/>
      <c r="E15" s="43"/>
      <c r="F15" s="43"/>
      <c r="G15" s="43"/>
      <c r="H15" s="77"/>
      <c r="I15" s="77"/>
      <c r="J15" s="77"/>
      <c r="K15" s="77"/>
      <c r="L15" s="43"/>
      <c r="M15" s="43"/>
      <c r="N15" s="126"/>
      <c r="O15" s="126"/>
    </row>
    <row r="16" spans="1:15" ht="12.75">
      <c r="A16" s="79"/>
      <c r="B16" s="79"/>
      <c r="C16" s="79"/>
      <c r="D16" s="43"/>
      <c r="E16" s="43"/>
      <c r="F16" s="43"/>
      <c r="G16" s="43"/>
      <c r="H16" s="77"/>
      <c r="I16" s="77"/>
      <c r="J16" s="77"/>
      <c r="K16" s="127"/>
      <c r="L16" s="43"/>
      <c r="M16" s="113"/>
      <c r="N16" s="126"/>
      <c r="O16" s="126"/>
    </row>
    <row r="17" spans="1:15" ht="12.75">
      <c r="A17" s="9" t="s">
        <v>571</v>
      </c>
      <c r="B17" s="79" t="s">
        <v>269</v>
      </c>
      <c r="C17" s="79" t="s">
        <v>103</v>
      </c>
      <c r="D17" s="43"/>
      <c r="E17" s="43"/>
      <c r="F17" s="14" t="s">
        <v>58</v>
      </c>
      <c r="G17" s="14" t="s">
        <v>49</v>
      </c>
      <c r="H17" s="36">
        <v>10820</v>
      </c>
      <c r="I17" s="36">
        <f>H17*80%</f>
        <v>8656</v>
      </c>
      <c r="J17" s="36">
        <f>H17*20%</f>
        <v>2164</v>
      </c>
      <c r="K17" s="77"/>
      <c r="L17" s="43" t="s">
        <v>224</v>
      </c>
      <c r="M17" s="113">
        <v>100</v>
      </c>
      <c r="N17" s="79"/>
      <c r="O17" s="79"/>
    </row>
    <row r="18" spans="1:15" ht="12.75">
      <c r="A18" s="79"/>
      <c r="B18" s="79"/>
      <c r="C18" s="79"/>
      <c r="D18" s="43"/>
      <c r="E18" s="43"/>
      <c r="F18" s="43"/>
      <c r="G18" s="43"/>
      <c r="H18" s="77"/>
      <c r="I18" s="77"/>
      <c r="J18" s="77"/>
      <c r="K18" s="77"/>
      <c r="L18" s="43"/>
      <c r="M18" s="43"/>
      <c r="N18" s="79"/>
      <c r="O18" s="79"/>
    </row>
    <row r="19" spans="1:15" ht="12.75">
      <c r="A19" s="79"/>
      <c r="B19" s="79"/>
      <c r="C19" s="79"/>
      <c r="D19" s="43"/>
      <c r="E19" s="43"/>
      <c r="F19" s="43"/>
      <c r="G19" s="43"/>
      <c r="H19" s="77"/>
      <c r="I19" s="77"/>
      <c r="J19" s="77"/>
      <c r="K19" s="127"/>
      <c r="L19" s="43"/>
      <c r="M19" s="113"/>
      <c r="N19" s="79"/>
      <c r="O19" s="79"/>
    </row>
    <row r="20" spans="1:15" ht="12.75">
      <c r="A20" s="9" t="s">
        <v>572</v>
      </c>
      <c r="B20" s="79" t="s">
        <v>269</v>
      </c>
      <c r="C20" s="79" t="s">
        <v>121</v>
      </c>
      <c r="D20" s="43"/>
      <c r="E20" s="43"/>
      <c r="F20" s="14" t="s">
        <v>58</v>
      </c>
      <c r="G20" s="14" t="s">
        <v>49</v>
      </c>
      <c r="H20" s="36">
        <v>54098</v>
      </c>
      <c r="I20" s="36">
        <f>H20*80%</f>
        <v>43278.4</v>
      </c>
      <c r="J20" s="36">
        <f>H20*20%</f>
        <v>10819.6</v>
      </c>
      <c r="K20" s="77"/>
      <c r="L20" s="43" t="s">
        <v>224</v>
      </c>
      <c r="M20" s="113">
        <v>500</v>
      </c>
      <c r="N20" s="79"/>
      <c r="O20" s="79"/>
    </row>
    <row r="21" spans="1:15" ht="12.75">
      <c r="A21" s="79"/>
      <c r="B21" s="79"/>
      <c r="C21" s="79"/>
      <c r="D21" s="43"/>
      <c r="E21" s="43"/>
      <c r="F21" s="43"/>
      <c r="G21" s="43"/>
      <c r="H21" s="77"/>
      <c r="I21" s="77"/>
      <c r="J21" s="77"/>
      <c r="K21" s="77"/>
      <c r="L21" s="43"/>
      <c r="M21" s="43"/>
      <c r="N21" s="79"/>
      <c r="O21" s="79"/>
    </row>
    <row r="22" spans="1:15" ht="12.75">
      <c r="A22" s="79"/>
      <c r="B22" s="79"/>
      <c r="C22" s="79"/>
      <c r="D22" s="43"/>
      <c r="E22" s="43"/>
      <c r="F22" s="43"/>
      <c r="G22" s="43"/>
      <c r="H22" s="77"/>
      <c r="I22" s="77"/>
      <c r="J22" s="77"/>
      <c r="K22" s="127"/>
      <c r="L22" s="43"/>
      <c r="M22" s="113"/>
      <c r="N22" s="126"/>
      <c r="O22" s="126"/>
    </row>
    <row r="23" spans="1:15" ht="12.75">
      <c r="A23" s="79"/>
      <c r="B23" s="79"/>
      <c r="C23" s="79"/>
      <c r="D23" s="43"/>
      <c r="E23" s="43"/>
      <c r="F23" s="14"/>
      <c r="G23" s="14"/>
      <c r="H23" s="36"/>
      <c r="I23" s="36"/>
      <c r="J23" s="36"/>
      <c r="K23" s="77"/>
      <c r="L23" s="43"/>
      <c r="M23" s="113"/>
      <c r="N23" s="126"/>
      <c r="O23" s="126"/>
    </row>
    <row r="24" spans="1:15" ht="12.75">
      <c r="A24" s="79"/>
      <c r="B24" s="79"/>
      <c r="C24" s="79"/>
      <c r="D24" s="79"/>
      <c r="E24" s="79"/>
      <c r="F24" s="128"/>
      <c r="G24" s="128"/>
      <c r="H24" s="77"/>
      <c r="I24" s="77"/>
      <c r="J24" s="77"/>
      <c r="K24" s="77"/>
      <c r="L24" s="79"/>
      <c r="M24" s="79"/>
      <c r="N24" s="126"/>
      <c r="O24" s="126"/>
    </row>
    <row r="25" spans="1:15" ht="12.75">
      <c r="A25" s="79"/>
      <c r="B25" s="79"/>
      <c r="C25" s="79"/>
      <c r="D25" s="43"/>
      <c r="E25" s="43"/>
      <c r="F25" s="43"/>
      <c r="G25" s="43"/>
      <c r="H25" s="77"/>
      <c r="I25" s="77"/>
      <c r="J25" s="77"/>
      <c r="K25" s="77"/>
      <c r="L25" s="43"/>
      <c r="M25" s="43"/>
      <c r="N25" s="126"/>
      <c r="O25" s="126"/>
    </row>
    <row r="26" spans="1:15" ht="12.75">
      <c r="A26" s="79"/>
      <c r="B26" s="79"/>
      <c r="C26" s="79"/>
      <c r="D26" s="43"/>
      <c r="E26" s="43"/>
      <c r="F26" s="14"/>
      <c r="G26" s="14"/>
      <c r="H26" s="36"/>
      <c r="I26" s="36"/>
      <c r="J26" s="36"/>
      <c r="K26" s="77"/>
      <c r="L26" s="43"/>
      <c r="M26" s="113"/>
      <c r="N26" s="126"/>
      <c r="O26" s="126"/>
    </row>
    <row r="27" spans="1:15" ht="12.75">
      <c r="A27" s="79"/>
      <c r="B27" s="79"/>
      <c r="C27" s="79"/>
      <c r="D27" s="79"/>
      <c r="E27" s="79"/>
      <c r="F27" s="128"/>
      <c r="G27" s="128"/>
      <c r="H27" s="77"/>
      <c r="I27" s="77"/>
      <c r="J27" s="77"/>
      <c r="K27" s="77"/>
      <c r="L27" s="79"/>
      <c r="M27" s="79"/>
      <c r="N27" s="126"/>
      <c r="O27" s="126"/>
    </row>
    <row r="28" spans="1:15" ht="12.75">
      <c r="A28" s="79"/>
      <c r="B28" s="79"/>
      <c r="C28" s="79"/>
      <c r="D28" s="79"/>
      <c r="E28" s="79"/>
      <c r="F28" s="128"/>
      <c r="G28" s="128"/>
      <c r="H28" s="77"/>
      <c r="I28" s="77"/>
      <c r="J28" s="77"/>
      <c r="K28" s="77"/>
      <c r="L28" s="79"/>
      <c r="M28" s="79"/>
      <c r="N28" s="126"/>
      <c r="O28" s="126"/>
    </row>
    <row r="29" spans="1:15" ht="12.75">
      <c r="A29" s="79"/>
      <c r="B29" s="79"/>
      <c r="C29" s="79"/>
      <c r="D29" s="43"/>
      <c r="E29" s="43"/>
      <c r="F29" s="14"/>
      <c r="G29" s="14"/>
      <c r="H29" s="36"/>
      <c r="I29" s="36"/>
      <c r="J29" s="36"/>
      <c r="K29" s="77"/>
      <c r="L29" s="43"/>
      <c r="M29" s="113"/>
      <c r="N29" s="126"/>
      <c r="O29" s="126"/>
    </row>
    <row r="30" spans="1:15" ht="12.75">
      <c r="A30" s="79"/>
      <c r="B30" s="79"/>
      <c r="C30" s="79"/>
      <c r="D30" s="79"/>
      <c r="E30" s="79"/>
      <c r="F30" s="128"/>
      <c r="G30" s="128"/>
      <c r="H30" s="77"/>
      <c r="I30" s="77"/>
      <c r="J30" s="77"/>
      <c r="K30" s="77"/>
      <c r="L30" s="79"/>
      <c r="M30" s="79"/>
      <c r="N30" s="126"/>
      <c r="O30" s="126"/>
    </row>
    <row r="31" spans="1:15" ht="12.75">
      <c r="A31" s="79"/>
      <c r="B31" s="79"/>
      <c r="C31" s="79"/>
      <c r="D31" s="79"/>
      <c r="E31" s="79"/>
      <c r="F31" s="128"/>
      <c r="G31" s="128"/>
      <c r="H31" s="77"/>
      <c r="I31" s="77"/>
      <c r="J31" s="77"/>
      <c r="K31" s="77"/>
      <c r="L31" s="79"/>
      <c r="M31" s="79"/>
      <c r="N31" s="126"/>
      <c r="O31" s="126"/>
    </row>
    <row r="32" spans="1:15" ht="12.75">
      <c r="A32" s="79"/>
      <c r="B32" s="79"/>
      <c r="C32" s="79"/>
      <c r="D32" s="79"/>
      <c r="E32" s="79"/>
      <c r="F32" s="128"/>
      <c r="G32" s="128"/>
      <c r="H32" s="77"/>
      <c r="I32" s="77"/>
      <c r="J32" s="77"/>
      <c r="K32" s="77"/>
      <c r="L32" s="79"/>
      <c r="M32" s="79"/>
      <c r="N32" s="126"/>
      <c r="O32" s="126"/>
    </row>
    <row r="33" spans="1:15" ht="12.75">
      <c r="A33" s="79"/>
      <c r="B33" s="79"/>
      <c r="C33" s="79"/>
      <c r="D33" s="79"/>
      <c r="E33" s="79"/>
      <c r="F33" s="128"/>
      <c r="G33" s="128"/>
      <c r="H33" s="77"/>
      <c r="I33" s="77"/>
      <c r="J33" s="77"/>
      <c r="K33" s="77"/>
      <c r="L33" s="79"/>
      <c r="M33" s="79"/>
      <c r="N33" s="126"/>
      <c r="O33" s="126"/>
    </row>
    <row r="34" spans="1:15" ht="12.75">
      <c r="A34" s="79"/>
      <c r="B34" s="79"/>
      <c r="C34" s="79"/>
      <c r="D34" s="79"/>
      <c r="E34" s="79"/>
      <c r="F34" s="128"/>
      <c r="G34" s="128"/>
      <c r="H34" s="77"/>
      <c r="I34" s="77"/>
      <c r="J34" s="77"/>
      <c r="K34" s="77"/>
      <c r="L34" s="79"/>
      <c r="M34" s="79"/>
      <c r="N34" s="126"/>
      <c r="O34" s="126"/>
    </row>
    <row r="35" spans="1:15" ht="12.75">
      <c r="A35" s="79"/>
      <c r="B35" s="79"/>
      <c r="C35" s="79"/>
      <c r="D35" s="43"/>
      <c r="E35" s="43"/>
      <c r="F35" s="14"/>
      <c r="G35" s="14"/>
      <c r="H35" s="36"/>
      <c r="I35" s="36"/>
      <c r="J35" s="36"/>
      <c r="K35" s="77"/>
      <c r="L35" s="43"/>
      <c r="M35" s="113"/>
      <c r="N35" s="126"/>
      <c r="O35" s="126"/>
    </row>
    <row r="36" spans="1:15" ht="12.75">
      <c r="A36" s="79"/>
      <c r="B36" s="79"/>
      <c r="C36" s="79"/>
      <c r="D36" s="79"/>
      <c r="E36" s="79"/>
      <c r="F36" s="128"/>
      <c r="G36" s="128"/>
      <c r="H36" s="77"/>
      <c r="I36" s="77"/>
      <c r="J36" s="77"/>
      <c r="K36" s="77"/>
      <c r="L36" s="79"/>
      <c r="M36" s="79"/>
      <c r="N36" s="126"/>
      <c r="O36" s="126"/>
    </row>
    <row r="37" spans="1:15" ht="12.75">
      <c r="A37" s="81"/>
      <c r="B37" s="81"/>
      <c r="C37" s="81"/>
      <c r="D37" s="81"/>
      <c r="E37" s="81"/>
      <c r="F37" s="129"/>
      <c r="G37" s="129"/>
      <c r="H37" s="130"/>
      <c r="I37" s="130"/>
      <c r="J37" s="130"/>
      <c r="K37" s="130"/>
      <c r="L37" s="81"/>
      <c r="M37" s="81"/>
      <c r="N37" s="131"/>
      <c r="O37" s="131"/>
    </row>
    <row r="38" spans="1:11" ht="12.75">
      <c r="A38" s="119"/>
      <c r="B38" s="119"/>
      <c r="C38" s="120"/>
      <c r="D38" s="120"/>
      <c r="E38" s="120"/>
      <c r="F38" s="132"/>
      <c r="G38" s="120" t="s">
        <v>19</v>
      </c>
      <c r="H38" s="133">
        <f>SUM(H13:H37)</f>
        <v>173114</v>
      </c>
      <c r="I38" s="133">
        <f>SUM(I13:I37)</f>
        <v>138491.2</v>
      </c>
      <c r="J38" s="133">
        <f>SUM(J13:J37)</f>
        <v>34622.8</v>
      </c>
      <c r="K38" s="133"/>
    </row>
    <row r="39" spans="1:11" ht="12.75">
      <c r="A39" s="119"/>
      <c r="B39" s="119"/>
      <c r="C39" s="120"/>
      <c r="D39" s="120"/>
      <c r="E39" s="120"/>
      <c r="F39" s="134"/>
      <c r="G39" s="120" t="s">
        <v>20</v>
      </c>
      <c r="H39" s="133"/>
      <c r="I39" s="133"/>
      <c r="J39" s="133"/>
      <c r="K39" s="133"/>
    </row>
    <row r="40" spans="1:11" ht="12.75">
      <c r="A40" s="119"/>
      <c r="B40" s="119"/>
      <c r="C40" s="120"/>
      <c r="D40" s="120"/>
      <c r="E40" s="120"/>
      <c r="F40" s="135"/>
      <c r="G40" s="120" t="s">
        <v>21</v>
      </c>
      <c r="H40" s="136">
        <f>SUM(H38)</f>
        <v>173114</v>
      </c>
      <c r="I40" s="136">
        <f>SUM(I38)</f>
        <v>138491.2</v>
      </c>
      <c r="J40" s="136">
        <f>SUM(J38)</f>
        <v>34622.8</v>
      </c>
      <c r="K40" s="133"/>
    </row>
    <row r="41" spans="1:11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1:11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</row>
    <row r="43" spans="1:8" ht="12.75">
      <c r="A43" s="119"/>
      <c r="C43" s="119"/>
      <c r="D43" s="119"/>
      <c r="E43" s="119"/>
      <c r="F43" s="117"/>
      <c r="G43" s="119"/>
      <c r="H43" s="119"/>
    </row>
    <row r="44" spans="1:11" ht="12.75">
      <c r="A44" s="119"/>
      <c r="B44" s="118" t="s">
        <v>55</v>
      </c>
      <c r="C44" s="119"/>
      <c r="D44" s="119"/>
      <c r="E44" s="119"/>
      <c r="F44" s="119"/>
      <c r="G44" s="119"/>
      <c r="H44" s="119"/>
      <c r="I44" s="193" t="s">
        <v>56</v>
      </c>
      <c r="J44" s="193"/>
      <c r="K44" s="193"/>
    </row>
    <row r="45" spans="1:11" ht="12.75">
      <c r="A45" s="119"/>
      <c r="B45" s="118" t="s">
        <v>22</v>
      </c>
      <c r="C45" s="119"/>
      <c r="D45" s="119"/>
      <c r="E45" s="119"/>
      <c r="F45" s="119"/>
      <c r="G45" s="119"/>
      <c r="H45" s="119"/>
      <c r="I45" s="193" t="s">
        <v>23</v>
      </c>
      <c r="J45" s="193"/>
      <c r="K45" s="193"/>
    </row>
    <row r="46" spans="1:15" ht="12.75">
      <c r="A46" s="119"/>
      <c r="B46" s="118"/>
      <c r="C46" s="119"/>
      <c r="D46" s="119"/>
      <c r="E46" s="119"/>
      <c r="F46" s="119"/>
      <c r="G46" s="119"/>
      <c r="H46" s="119"/>
      <c r="I46" s="118"/>
      <c r="J46" s="118"/>
      <c r="K46" s="118"/>
      <c r="O46" s="117" t="s">
        <v>59</v>
      </c>
    </row>
    <row r="47" spans="1:15" ht="12.75">
      <c r="A47" s="193" t="s">
        <v>43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</row>
    <row r="48" spans="1:15" ht="12.75">
      <c r="A48" s="193" t="s">
        <v>41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</row>
    <row r="49" spans="1:15" ht="12.75">
      <c r="A49" s="193" t="s">
        <v>211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</row>
    <row r="50" spans="1:15" ht="12.75">
      <c r="A50" s="189" t="s">
        <v>95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93" t="s">
        <v>42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</row>
    <row r="52" spans="1:11" ht="12.75">
      <c r="A52" s="117" t="s">
        <v>0</v>
      </c>
      <c r="B52" s="119" t="s">
        <v>24</v>
      </c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ht="12.75">
      <c r="A53" s="117" t="s">
        <v>1</v>
      </c>
      <c r="B53" s="119" t="s">
        <v>25</v>
      </c>
      <c r="C53" s="119"/>
      <c r="D53" s="119"/>
      <c r="E53" s="119"/>
      <c r="F53" s="119"/>
      <c r="G53" s="119"/>
      <c r="H53" s="119"/>
      <c r="I53" s="119"/>
      <c r="J53" s="117" t="s">
        <v>18</v>
      </c>
      <c r="K53" s="119"/>
    </row>
    <row r="54" spans="1:13" ht="12.75">
      <c r="A54" s="117" t="s">
        <v>2</v>
      </c>
      <c r="B54" s="119" t="s">
        <v>26</v>
      </c>
      <c r="C54" s="120" t="s">
        <v>3</v>
      </c>
      <c r="D54" s="119" t="s">
        <v>27</v>
      </c>
      <c r="E54" s="120"/>
      <c r="F54" s="119"/>
      <c r="G54" s="117"/>
      <c r="H54" s="117" t="s">
        <v>4</v>
      </c>
      <c r="I54" s="119" t="s">
        <v>266</v>
      </c>
      <c r="J54" s="114"/>
      <c r="K54" s="117" t="s">
        <v>267</v>
      </c>
      <c r="M54" s="119"/>
    </row>
    <row r="55" spans="1:15" ht="12.75">
      <c r="A55" s="121"/>
      <c r="B55" s="121" t="s">
        <v>7</v>
      </c>
      <c r="C55" s="121"/>
      <c r="D55" s="201" t="s">
        <v>29</v>
      </c>
      <c r="E55" s="202"/>
      <c r="F55" s="121" t="s">
        <v>30</v>
      </c>
      <c r="G55" s="121" t="s">
        <v>31</v>
      </c>
      <c r="H55" s="201" t="s">
        <v>44</v>
      </c>
      <c r="I55" s="203"/>
      <c r="J55" s="203"/>
      <c r="K55" s="202"/>
      <c r="L55" s="201" t="s">
        <v>39</v>
      </c>
      <c r="M55" s="202"/>
      <c r="N55" s="203" t="s">
        <v>16</v>
      </c>
      <c r="O55" s="202"/>
    </row>
    <row r="56" spans="1:15" ht="12.75">
      <c r="A56" s="122" t="s">
        <v>6</v>
      </c>
      <c r="B56" s="122" t="s">
        <v>8</v>
      </c>
      <c r="C56" s="122" t="s">
        <v>10</v>
      </c>
      <c r="D56" s="194">
        <v>37986</v>
      </c>
      <c r="E56" s="195"/>
      <c r="F56" s="122" t="s">
        <v>32</v>
      </c>
      <c r="G56" s="122" t="s">
        <v>33</v>
      </c>
      <c r="H56" s="196" t="s">
        <v>11</v>
      </c>
      <c r="I56" s="197"/>
      <c r="J56" s="197"/>
      <c r="K56" s="198"/>
      <c r="L56" s="196" t="s">
        <v>40</v>
      </c>
      <c r="M56" s="198"/>
      <c r="N56" s="199">
        <v>38352</v>
      </c>
      <c r="O56" s="200"/>
    </row>
    <row r="57" spans="1:15" ht="12.75">
      <c r="A57" s="123"/>
      <c r="B57" s="123" t="s">
        <v>9</v>
      </c>
      <c r="C57" s="123"/>
      <c r="D57" s="124" t="s">
        <v>17</v>
      </c>
      <c r="E57" s="124" t="s">
        <v>34</v>
      </c>
      <c r="F57" s="123" t="s">
        <v>35</v>
      </c>
      <c r="G57" s="123" t="s">
        <v>36</v>
      </c>
      <c r="H57" s="123" t="s">
        <v>12</v>
      </c>
      <c r="I57" s="123" t="s">
        <v>13</v>
      </c>
      <c r="J57" s="123" t="s">
        <v>37</v>
      </c>
      <c r="K57" s="123" t="s">
        <v>14</v>
      </c>
      <c r="L57" s="124" t="s">
        <v>15</v>
      </c>
      <c r="M57" s="124" t="s">
        <v>38</v>
      </c>
      <c r="N57" s="124" t="s">
        <v>17</v>
      </c>
      <c r="O57" s="124" t="s">
        <v>28</v>
      </c>
    </row>
    <row r="58" spans="1:15" ht="12.75">
      <c r="A58" s="79"/>
      <c r="B58" s="125" t="s">
        <v>271</v>
      </c>
      <c r="C58" s="79"/>
      <c r="D58" s="43"/>
      <c r="E58" s="43"/>
      <c r="F58" s="43"/>
      <c r="G58" s="43"/>
      <c r="H58" s="77"/>
      <c r="I58" s="77"/>
      <c r="J58" s="77"/>
      <c r="K58" s="77"/>
      <c r="L58" s="43"/>
      <c r="M58" s="43" t="s">
        <v>18</v>
      </c>
      <c r="N58" s="79"/>
      <c r="O58" s="79"/>
    </row>
    <row r="59" spans="1:15" ht="12.75">
      <c r="A59" s="9" t="s">
        <v>573</v>
      </c>
      <c r="B59" s="79" t="s">
        <v>272</v>
      </c>
      <c r="C59" s="79" t="s">
        <v>209</v>
      </c>
      <c r="D59" s="43"/>
      <c r="E59" s="43"/>
      <c r="F59" s="14" t="s">
        <v>58</v>
      </c>
      <c r="G59" s="14" t="s">
        <v>49</v>
      </c>
      <c r="H59" s="36">
        <v>481050</v>
      </c>
      <c r="I59" s="36">
        <f>H59*80%</f>
        <v>384840</v>
      </c>
      <c r="J59" s="36">
        <f>H59*20%</f>
        <v>96210</v>
      </c>
      <c r="K59" s="77"/>
      <c r="L59" s="43" t="s">
        <v>273</v>
      </c>
      <c r="M59" s="113">
        <v>2000</v>
      </c>
      <c r="N59" s="126"/>
      <c r="O59" s="126"/>
    </row>
    <row r="60" spans="1:15" ht="12.75">
      <c r="A60" s="79"/>
      <c r="B60" s="79"/>
      <c r="C60" s="79"/>
      <c r="D60" s="43"/>
      <c r="E60" s="43"/>
      <c r="F60" s="43"/>
      <c r="G60" s="43"/>
      <c r="H60" s="77"/>
      <c r="I60" s="77"/>
      <c r="J60" s="77"/>
      <c r="K60" s="77"/>
      <c r="L60" s="43"/>
      <c r="M60" s="43"/>
      <c r="N60" s="126"/>
      <c r="O60" s="126"/>
    </row>
    <row r="61" spans="1:15" ht="12.75">
      <c r="A61" s="79"/>
      <c r="B61" s="79"/>
      <c r="C61" s="79"/>
      <c r="D61" s="43"/>
      <c r="E61" s="43"/>
      <c r="F61" s="43"/>
      <c r="G61" s="43"/>
      <c r="H61" s="77"/>
      <c r="I61" s="77"/>
      <c r="J61" s="77"/>
      <c r="K61" s="127"/>
      <c r="L61" s="43"/>
      <c r="M61" s="113"/>
      <c r="N61" s="79"/>
      <c r="O61" s="79"/>
    </row>
    <row r="62" spans="1:15" ht="12.75">
      <c r="A62" s="9" t="s">
        <v>574</v>
      </c>
      <c r="B62" s="79" t="s">
        <v>272</v>
      </c>
      <c r="C62" s="79" t="s">
        <v>103</v>
      </c>
      <c r="D62" s="43"/>
      <c r="E62" s="43"/>
      <c r="F62" s="14" t="s">
        <v>58</v>
      </c>
      <c r="G62" s="14" t="s">
        <v>49</v>
      </c>
      <c r="H62" s="36">
        <v>48105</v>
      </c>
      <c r="I62" s="36">
        <f>H62*80%</f>
        <v>38484</v>
      </c>
      <c r="J62" s="36">
        <f>H62*20%</f>
        <v>9621</v>
      </c>
      <c r="K62" s="77"/>
      <c r="L62" s="43" t="s">
        <v>273</v>
      </c>
      <c r="M62" s="113">
        <v>200</v>
      </c>
      <c r="N62" s="79"/>
      <c r="O62" s="79"/>
    </row>
    <row r="63" spans="1:15" ht="12.75">
      <c r="A63" s="79"/>
      <c r="B63" s="79"/>
      <c r="C63" s="79"/>
      <c r="D63" s="43"/>
      <c r="E63" s="43"/>
      <c r="F63" s="43"/>
      <c r="G63" s="43"/>
      <c r="H63" s="77"/>
      <c r="I63" s="77"/>
      <c r="J63" s="77"/>
      <c r="K63" s="77"/>
      <c r="L63" s="43"/>
      <c r="M63" s="43"/>
      <c r="N63" s="79"/>
      <c r="O63" s="79"/>
    </row>
    <row r="64" spans="1:15" ht="12.75">
      <c r="A64" s="79"/>
      <c r="B64" s="79"/>
      <c r="C64" s="79"/>
      <c r="D64" s="43"/>
      <c r="E64" s="43"/>
      <c r="F64" s="43"/>
      <c r="G64" s="43"/>
      <c r="H64" s="77"/>
      <c r="I64" s="77"/>
      <c r="J64" s="77"/>
      <c r="K64" s="127"/>
      <c r="L64" s="43"/>
      <c r="M64" s="113"/>
      <c r="N64" s="79"/>
      <c r="O64" s="79"/>
    </row>
    <row r="65" spans="1:15" ht="12.75">
      <c r="A65" s="9" t="s">
        <v>575</v>
      </c>
      <c r="B65" s="79" t="s">
        <v>272</v>
      </c>
      <c r="C65" s="79" t="s">
        <v>121</v>
      </c>
      <c r="D65" s="43"/>
      <c r="E65" s="43"/>
      <c r="F65" s="14" t="s">
        <v>58</v>
      </c>
      <c r="G65" s="14" t="s">
        <v>49</v>
      </c>
      <c r="H65" s="36">
        <v>240525</v>
      </c>
      <c r="I65" s="36">
        <f>H65*80%</f>
        <v>192420</v>
      </c>
      <c r="J65" s="36">
        <f>H65*20%</f>
        <v>48105</v>
      </c>
      <c r="K65" s="77"/>
      <c r="L65" s="43" t="s">
        <v>273</v>
      </c>
      <c r="M65" s="113">
        <v>1000</v>
      </c>
      <c r="N65" s="79"/>
      <c r="O65" s="79"/>
    </row>
    <row r="66" spans="1:15" ht="12.75">
      <c r="A66" s="79"/>
      <c r="B66" s="79"/>
      <c r="C66" s="79"/>
      <c r="D66" s="43"/>
      <c r="E66" s="43"/>
      <c r="F66" s="43"/>
      <c r="G66" s="43"/>
      <c r="H66" s="77"/>
      <c r="I66" s="77"/>
      <c r="J66" s="77"/>
      <c r="K66" s="77"/>
      <c r="L66" s="43"/>
      <c r="M66" s="43"/>
      <c r="N66" s="126"/>
      <c r="O66" s="126"/>
    </row>
    <row r="67" spans="1:15" ht="12.75">
      <c r="A67" s="79"/>
      <c r="B67" s="79"/>
      <c r="C67" s="79"/>
      <c r="D67" s="43"/>
      <c r="E67" s="43"/>
      <c r="F67" s="43"/>
      <c r="G67" s="43"/>
      <c r="H67" s="77"/>
      <c r="I67" s="77"/>
      <c r="J67" s="77"/>
      <c r="K67" s="127"/>
      <c r="L67" s="43"/>
      <c r="M67" s="113"/>
      <c r="N67" s="126"/>
      <c r="O67" s="126"/>
    </row>
    <row r="68" spans="1:15" ht="12.75">
      <c r="A68" s="79"/>
      <c r="B68" s="79"/>
      <c r="C68" s="79"/>
      <c r="D68" s="43"/>
      <c r="E68" s="43"/>
      <c r="F68" s="14"/>
      <c r="G68" s="14"/>
      <c r="H68" s="36"/>
      <c r="I68" s="36"/>
      <c r="J68" s="36"/>
      <c r="K68" s="77"/>
      <c r="L68" s="43"/>
      <c r="M68" s="113"/>
      <c r="N68" s="126"/>
      <c r="O68" s="126"/>
    </row>
    <row r="69" spans="1:15" ht="12.75">
      <c r="A69" s="79"/>
      <c r="B69" s="79"/>
      <c r="C69" s="79"/>
      <c r="D69" s="43"/>
      <c r="E69" s="43"/>
      <c r="F69" s="43"/>
      <c r="G69" s="43"/>
      <c r="H69" s="77"/>
      <c r="I69" s="77"/>
      <c r="J69" s="77"/>
      <c r="K69" s="127"/>
      <c r="L69" s="43"/>
      <c r="M69" s="113"/>
      <c r="N69" s="126"/>
      <c r="O69" s="126"/>
    </row>
    <row r="70" spans="1:15" ht="12.75">
      <c r="A70" s="79"/>
      <c r="B70" s="79"/>
      <c r="C70" s="79"/>
      <c r="D70" s="79"/>
      <c r="E70" s="79"/>
      <c r="F70" s="128"/>
      <c r="G70" s="128"/>
      <c r="H70" s="77"/>
      <c r="I70" s="77"/>
      <c r="J70" s="77"/>
      <c r="K70" s="77"/>
      <c r="L70" s="79"/>
      <c r="M70" s="79"/>
      <c r="N70" s="126"/>
      <c r="O70" s="126"/>
    </row>
    <row r="71" spans="1:15" ht="12.75">
      <c r="A71" s="79"/>
      <c r="B71" s="79"/>
      <c r="C71" s="79"/>
      <c r="D71" s="43"/>
      <c r="E71" s="43"/>
      <c r="F71" s="14"/>
      <c r="G71" s="14"/>
      <c r="H71" s="36"/>
      <c r="I71" s="36"/>
      <c r="J71" s="36"/>
      <c r="K71" s="77"/>
      <c r="L71" s="43"/>
      <c r="M71" s="113"/>
      <c r="N71" s="126"/>
      <c r="O71" s="126"/>
    </row>
    <row r="72" spans="1:15" ht="12.75">
      <c r="A72" s="79"/>
      <c r="B72" s="79"/>
      <c r="C72" s="79"/>
      <c r="D72" s="43"/>
      <c r="E72" s="43"/>
      <c r="F72" s="43"/>
      <c r="G72" s="43"/>
      <c r="H72" s="77"/>
      <c r="I72" s="77"/>
      <c r="J72" s="77"/>
      <c r="K72" s="127"/>
      <c r="L72" s="43"/>
      <c r="M72" s="113"/>
      <c r="N72" s="126"/>
      <c r="O72" s="126"/>
    </row>
    <row r="73" spans="1:15" ht="12.75">
      <c r="A73" s="79"/>
      <c r="B73" s="79"/>
      <c r="C73" s="79"/>
      <c r="D73" s="43"/>
      <c r="E73" s="43"/>
      <c r="F73" s="43"/>
      <c r="G73" s="43"/>
      <c r="H73" s="77"/>
      <c r="I73" s="77"/>
      <c r="J73" s="77"/>
      <c r="K73" s="127"/>
      <c r="L73" s="43"/>
      <c r="M73" s="113"/>
      <c r="N73" s="126"/>
      <c r="O73" s="126"/>
    </row>
    <row r="74" spans="1:15" ht="12.75">
      <c r="A74" s="79"/>
      <c r="B74" s="79"/>
      <c r="C74" s="79"/>
      <c r="D74" s="43"/>
      <c r="E74" s="43"/>
      <c r="F74" s="43"/>
      <c r="G74" s="43"/>
      <c r="H74" s="77"/>
      <c r="I74" s="77"/>
      <c r="J74" s="77"/>
      <c r="K74" s="127"/>
      <c r="L74" s="43"/>
      <c r="M74" s="113"/>
      <c r="N74" s="126"/>
      <c r="O74" s="126"/>
    </row>
    <row r="75" spans="1:15" ht="12.75">
      <c r="A75" s="79"/>
      <c r="B75" s="79"/>
      <c r="C75" s="79"/>
      <c r="D75" s="43"/>
      <c r="E75" s="43"/>
      <c r="F75" s="43"/>
      <c r="G75" s="43"/>
      <c r="H75" s="77"/>
      <c r="I75" s="77"/>
      <c r="J75" s="77"/>
      <c r="K75" s="127"/>
      <c r="L75" s="43"/>
      <c r="M75" s="113"/>
      <c r="N75" s="126"/>
      <c r="O75" s="126"/>
    </row>
    <row r="76" spans="1:15" ht="12.75">
      <c r="A76" s="79"/>
      <c r="B76" s="79"/>
      <c r="C76" s="79"/>
      <c r="D76" s="79"/>
      <c r="E76" s="79"/>
      <c r="F76" s="128"/>
      <c r="G76" s="128"/>
      <c r="H76" s="77"/>
      <c r="I76" s="77"/>
      <c r="J76" s="77"/>
      <c r="K76" s="77"/>
      <c r="L76" s="79"/>
      <c r="M76" s="79"/>
      <c r="N76" s="126"/>
      <c r="O76" s="126"/>
    </row>
    <row r="77" spans="1:15" ht="12.75">
      <c r="A77" s="79"/>
      <c r="B77" s="79"/>
      <c r="C77" s="79"/>
      <c r="D77" s="43"/>
      <c r="E77" s="43"/>
      <c r="F77" s="14"/>
      <c r="G77" s="14"/>
      <c r="H77" s="36"/>
      <c r="I77" s="36"/>
      <c r="J77" s="36"/>
      <c r="K77" s="77"/>
      <c r="L77" s="43"/>
      <c r="M77" s="113"/>
      <c r="N77" s="126"/>
      <c r="O77" s="126"/>
    </row>
    <row r="78" spans="1:15" ht="12.75">
      <c r="A78" s="79"/>
      <c r="B78" s="79"/>
      <c r="C78" s="79"/>
      <c r="D78" s="79"/>
      <c r="E78" s="79"/>
      <c r="F78" s="128"/>
      <c r="G78" s="128"/>
      <c r="H78" s="77"/>
      <c r="I78" s="77"/>
      <c r="J78" s="77"/>
      <c r="K78" s="77"/>
      <c r="L78" s="79"/>
      <c r="M78" s="79"/>
      <c r="N78" s="126"/>
      <c r="O78" s="126"/>
    </row>
    <row r="79" spans="1:15" ht="12.75">
      <c r="A79" s="79"/>
      <c r="B79" s="79"/>
      <c r="C79" s="79"/>
      <c r="D79" s="79"/>
      <c r="E79" s="79"/>
      <c r="F79" s="128"/>
      <c r="G79" s="128"/>
      <c r="H79" s="77"/>
      <c r="I79" s="77"/>
      <c r="J79" s="77"/>
      <c r="K79" s="77"/>
      <c r="L79" s="79"/>
      <c r="M79" s="79"/>
      <c r="N79" s="126"/>
      <c r="O79" s="126"/>
    </row>
    <row r="80" spans="1:15" ht="12.75">
      <c r="A80" s="79"/>
      <c r="B80" s="79"/>
      <c r="C80" s="79"/>
      <c r="D80" s="43"/>
      <c r="E80" s="43"/>
      <c r="F80" s="14"/>
      <c r="G80" s="14"/>
      <c r="H80" s="36"/>
      <c r="I80" s="36"/>
      <c r="J80" s="36"/>
      <c r="K80" s="77"/>
      <c r="L80" s="43"/>
      <c r="M80" s="113"/>
      <c r="N80" s="126"/>
      <c r="O80" s="126"/>
    </row>
    <row r="81" spans="1:15" ht="12.75">
      <c r="A81" s="79"/>
      <c r="B81" s="79"/>
      <c r="C81" s="79"/>
      <c r="D81" s="79"/>
      <c r="E81" s="79"/>
      <c r="F81" s="128"/>
      <c r="G81" s="128"/>
      <c r="H81" s="77"/>
      <c r="I81" s="77"/>
      <c r="J81" s="77"/>
      <c r="K81" s="77"/>
      <c r="L81" s="79"/>
      <c r="M81" s="79"/>
      <c r="N81" s="126"/>
      <c r="O81" s="126"/>
    </row>
    <row r="82" spans="1:15" ht="12.75">
      <c r="A82" s="81"/>
      <c r="B82" s="81"/>
      <c r="C82" s="81"/>
      <c r="D82" s="81"/>
      <c r="E82" s="81"/>
      <c r="F82" s="129"/>
      <c r="G82" s="129"/>
      <c r="H82" s="130"/>
      <c r="I82" s="130"/>
      <c r="J82" s="130"/>
      <c r="K82" s="130"/>
      <c r="L82" s="81"/>
      <c r="M82" s="81"/>
      <c r="N82" s="131"/>
      <c r="O82" s="131"/>
    </row>
    <row r="83" spans="1:11" ht="12.75">
      <c r="A83" s="119"/>
      <c r="B83" s="119"/>
      <c r="C83" s="120"/>
      <c r="D83" s="120"/>
      <c r="E83" s="120"/>
      <c r="F83" s="132"/>
      <c r="G83" s="120" t="s">
        <v>19</v>
      </c>
      <c r="H83" s="133">
        <f>SUM(H58:H82)</f>
        <v>769680</v>
      </c>
      <c r="I83" s="133">
        <f>SUM(I59:I82)</f>
        <v>615744</v>
      </c>
      <c r="J83" s="133">
        <f>SUM(J59:J82)</f>
        <v>153936</v>
      </c>
      <c r="K83" s="133"/>
    </row>
    <row r="84" spans="1:11" ht="12.75">
      <c r="A84" s="119"/>
      <c r="B84" s="119"/>
      <c r="C84" s="120"/>
      <c r="D84" s="120"/>
      <c r="E84" s="120"/>
      <c r="F84" s="134"/>
      <c r="G84" s="120" t="s">
        <v>20</v>
      </c>
      <c r="H84" s="136"/>
      <c r="I84" s="136"/>
      <c r="J84" s="136"/>
      <c r="K84" s="133"/>
    </row>
    <row r="85" spans="1:11" ht="12.75">
      <c r="A85" s="119"/>
      <c r="B85" s="119"/>
      <c r="C85" s="120"/>
      <c r="D85" s="120"/>
      <c r="E85" s="120"/>
      <c r="F85" s="135"/>
      <c r="G85" s="120" t="s">
        <v>21</v>
      </c>
      <c r="H85" s="136">
        <f>SUM(H83)</f>
        <v>769680</v>
      </c>
      <c r="I85" s="136">
        <f>SUM(I83)</f>
        <v>615744</v>
      </c>
      <c r="J85" s="136">
        <f>SUM(J83)</f>
        <v>153936</v>
      </c>
      <c r="K85" s="133"/>
    </row>
    <row r="86" spans="1:11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1:11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  <row r="88" spans="1:8" ht="12.75">
      <c r="A88" s="119"/>
      <c r="C88" s="119"/>
      <c r="D88" s="119"/>
      <c r="E88" s="119"/>
      <c r="F88" s="117"/>
      <c r="G88" s="119"/>
      <c r="H88" s="119"/>
    </row>
    <row r="89" spans="1:11" ht="12.75">
      <c r="A89" s="119"/>
      <c r="B89" s="118" t="s">
        <v>55</v>
      </c>
      <c r="C89" s="119"/>
      <c r="D89" s="119"/>
      <c r="E89" s="119"/>
      <c r="F89" s="119"/>
      <c r="G89" s="119"/>
      <c r="H89" s="119"/>
      <c r="I89" s="193" t="s">
        <v>56</v>
      </c>
      <c r="J89" s="193"/>
      <c r="K89" s="193"/>
    </row>
    <row r="90" spans="1:11" ht="12.75">
      <c r="A90" s="119"/>
      <c r="B90" s="118" t="s">
        <v>22</v>
      </c>
      <c r="C90" s="119"/>
      <c r="D90" s="119"/>
      <c r="E90" s="119"/>
      <c r="F90" s="119"/>
      <c r="G90" s="119"/>
      <c r="H90" s="119"/>
      <c r="I90" s="193" t="s">
        <v>23</v>
      </c>
      <c r="J90" s="193"/>
      <c r="K90" s="193"/>
    </row>
    <row r="91" spans="1:15" ht="12.75">
      <c r="A91" s="119"/>
      <c r="B91" s="118"/>
      <c r="C91" s="119"/>
      <c r="D91" s="119"/>
      <c r="E91" s="119"/>
      <c r="F91" s="119"/>
      <c r="G91" s="119"/>
      <c r="H91" s="119"/>
      <c r="I91" s="118"/>
      <c r="J91" s="118"/>
      <c r="K91" s="118"/>
      <c r="O91" s="117" t="s">
        <v>59</v>
      </c>
    </row>
    <row r="92" spans="1:15" ht="12.75">
      <c r="A92" s="193" t="s">
        <v>43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</row>
    <row r="93" spans="1:15" ht="12.75">
      <c r="A93" s="193" t="s">
        <v>41</v>
      </c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</row>
    <row r="94" spans="1:15" ht="12.75">
      <c r="A94" s="193" t="s">
        <v>211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</row>
    <row r="95" spans="1:15" ht="12.75">
      <c r="A95" s="189" t="s">
        <v>95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93" t="s">
        <v>42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</row>
    <row r="97" spans="1:11" ht="12.75">
      <c r="A97" s="117" t="s">
        <v>0</v>
      </c>
      <c r="B97" s="119" t="s">
        <v>24</v>
      </c>
      <c r="C97" s="119"/>
      <c r="D97" s="119"/>
      <c r="E97" s="119"/>
      <c r="F97" s="119"/>
      <c r="G97" s="119"/>
      <c r="H97" s="119"/>
      <c r="I97" s="119"/>
      <c r="J97" s="119"/>
      <c r="K97" s="119"/>
    </row>
    <row r="98" spans="1:11" ht="12.75">
      <c r="A98" s="117" t="s">
        <v>1</v>
      </c>
      <c r="B98" s="119" t="s">
        <v>25</v>
      </c>
      <c r="C98" s="119"/>
      <c r="D98" s="119"/>
      <c r="E98" s="119"/>
      <c r="F98" s="119"/>
      <c r="G98" s="119"/>
      <c r="H98" s="119"/>
      <c r="I98" s="119"/>
      <c r="J98" s="117" t="s">
        <v>18</v>
      </c>
      <c r="K98" s="119"/>
    </row>
    <row r="99" spans="1:13" ht="12.75">
      <c r="A99" s="117" t="s">
        <v>2</v>
      </c>
      <c r="B99" s="119" t="s">
        <v>26</v>
      </c>
      <c r="C99" s="120" t="s">
        <v>3</v>
      </c>
      <c r="D99" s="119" t="s">
        <v>27</v>
      </c>
      <c r="E99" s="120"/>
      <c r="F99" s="119"/>
      <c r="G99" s="117"/>
      <c r="H99" s="117" t="s">
        <v>4</v>
      </c>
      <c r="I99" s="119" t="s">
        <v>266</v>
      </c>
      <c r="J99" s="114"/>
      <c r="K99" s="117" t="s">
        <v>276</v>
      </c>
      <c r="M99" s="119"/>
    </row>
    <row r="100" spans="1:15" ht="12.75">
      <c r="A100" s="121"/>
      <c r="B100" s="121" t="s">
        <v>7</v>
      </c>
      <c r="C100" s="121"/>
      <c r="D100" s="201" t="s">
        <v>29</v>
      </c>
      <c r="E100" s="202"/>
      <c r="F100" s="121" t="s">
        <v>30</v>
      </c>
      <c r="G100" s="121" t="s">
        <v>31</v>
      </c>
      <c r="H100" s="201" t="s">
        <v>44</v>
      </c>
      <c r="I100" s="203"/>
      <c r="J100" s="203"/>
      <c r="K100" s="202"/>
      <c r="L100" s="201" t="s">
        <v>39</v>
      </c>
      <c r="M100" s="202"/>
      <c r="N100" s="203" t="s">
        <v>16</v>
      </c>
      <c r="O100" s="202"/>
    </row>
    <row r="101" spans="1:15" ht="12.75">
      <c r="A101" s="122" t="s">
        <v>6</v>
      </c>
      <c r="B101" s="122" t="s">
        <v>8</v>
      </c>
      <c r="C101" s="122" t="s">
        <v>10</v>
      </c>
      <c r="D101" s="194">
        <v>37986</v>
      </c>
      <c r="E101" s="195"/>
      <c r="F101" s="122" t="s">
        <v>32</v>
      </c>
      <c r="G101" s="122" t="s">
        <v>33</v>
      </c>
      <c r="H101" s="196" t="s">
        <v>11</v>
      </c>
      <c r="I101" s="197"/>
      <c r="J101" s="197"/>
      <c r="K101" s="198"/>
      <c r="L101" s="196" t="s">
        <v>40</v>
      </c>
      <c r="M101" s="198"/>
      <c r="N101" s="199">
        <v>38352</v>
      </c>
      <c r="O101" s="200"/>
    </row>
    <row r="102" spans="1:15" ht="12.75">
      <c r="A102" s="123"/>
      <c r="B102" s="123" t="s">
        <v>9</v>
      </c>
      <c r="C102" s="123"/>
      <c r="D102" s="124" t="s">
        <v>17</v>
      </c>
      <c r="E102" s="124" t="s">
        <v>34</v>
      </c>
      <c r="F102" s="123" t="s">
        <v>35</v>
      </c>
      <c r="G102" s="123" t="s">
        <v>36</v>
      </c>
      <c r="H102" s="123" t="s">
        <v>12</v>
      </c>
      <c r="I102" s="123" t="s">
        <v>13</v>
      </c>
      <c r="J102" s="123" t="s">
        <v>37</v>
      </c>
      <c r="K102" s="123" t="s">
        <v>14</v>
      </c>
      <c r="L102" s="124" t="s">
        <v>15</v>
      </c>
      <c r="M102" s="124" t="s">
        <v>38</v>
      </c>
      <c r="N102" s="124" t="s">
        <v>17</v>
      </c>
      <c r="O102" s="124" t="s">
        <v>28</v>
      </c>
    </row>
    <row r="103" spans="1:15" ht="12.75">
      <c r="A103" s="79"/>
      <c r="B103" s="125"/>
      <c r="C103" s="79"/>
      <c r="D103" s="43"/>
      <c r="E103" s="43"/>
      <c r="F103" s="43"/>
      <c r="G103" s="43"/>
      <c r="H103" s="77"/>
      <c r="I103" s="77"/>
      <c r="J103" s="77"/>
      <c r="K103" s="77"/>
      <c r="L103" s="43"/>
      <c r="M103" s="43" t="s">
        <v>18</v>
      </c>
      <c r="N103" s="79"/>
      <c r="O103" s="79"/>
    </row>
    <row r="104" spans="1:15" ht="12.75">
      <c r="A104" s="9"/>
      <c r="B104" s="125" t="s">
        <v>277</v>
      </c>
      <c r="C104" s="79"/>
      <c r="D104" s="43"/>
      <c r="E104" s="43"/>
      <c r="F104" s="43"/>
      <c r="G104" s="43"/>
      <c r="H104" s="77"/>
      <c r="I104" s="77"/>
      <c r="J104" s="77"/>
      <c r="K104" s="77"/>
      <c r="L104" s="43"/>
      <c r="M104" s="113"/>
      <c r="N104" s="126"/>
      <c r="O104" s="126"/>
    </row>
    <row r="105" spans="1:15" ht="12.75">
      <c r="A105" s="9" t="s">
        <v>576</v>
      </c>
      <c r="B105" s="9" t="s">
        <v>278</v>
      </c>
      <c r="C105" s="9" t="s">
        <v>279</v>
      </c>
      <c r="D105" s="14"/>
      <c r="E105" s="14"/>
      <c r="F105" s="14" t="s">
        <v>58</v>
      </c>
      <c r="G105" s="14" t="s">
        <v>49</v>
      </c>
      <c r="H105" s="36">
        <v>84765</v>
      </c>
      <c r="I105" s="36">
        <f>H105*80%</f>
        <v>67812</v>
      </c>
      <c r="J105" s="36">
        <f>H105*20%</f>
        <v>16953</v>
      </c>
      <c r="K105" s="77"/>
      <c r="L105" s="43" t="s">
        <v>280</v>
      </c>
      <c r="M105" s="113">
        <v>1</v>
      </c>
      <c r="N105" s="126"/>
      <c r="O105" s="126"/>
    </row>
    <row r="106" spans="1:15" ht="12.75">
      <c r="A106" s="9"/>
      <c r="B106" s="79"/>
      <c r="C106" s="79"/>
      <c r="D106" s="43"/>
      <c r="E106" s="43"/>
      <c r="F106" s="43"/>
      <c r="G106" s="43"/>
      <c r="H106" s="77"/>
      <c r="I106" s="77"/>
      <c r="J106" s="77"/>
      <c r="K106" s="137"/>
      <c r="L106" s="43"/>
      <c r="M106" s="113"/>
      <c r="N106" s="126"/>
      <c r="O106" s="126"/>
    </row>
    <row r="107" spans="1:15" ht="12.75">
      <c r="A107" s="79"/>
      <c r="B107" s="79"/>
      <c r="C107" s="79"/>
      <c r="D107" s="43"/>
      <c r="E107" s="43"/>
      <c r="F107" s="43"/>
      <c r="G107" s="43"/>
      <c r="H107" s="77"/>
      <c r="I107" s="77"/>
      <c r="J107" s="77"/>
      <c r="K107" s="77"/>
      <c r="L107" s="43"/>
      <c r="M107" s="113"/>
      <c r="N107" s="126"/>
      <c r="O107" s="126"/>
    </row>
    <row r="108" spans="1:15" ht="12.75">
      <c r="A108" s="9" t="s">
        <v>577</v>
      </c>
      <c r="B108" s="9" t="s">
        <v>278</v>
      </c>
      <c r="C108" s="9" t="s">
        <v>281</v>
      </c>
      <c r="D108" s="14"/>
      <c r="E108" s="14"/>
      <c r="F108" s="14" t="s">
        <v>58</v>
      </c>
      <c r="G108" s="14" t="s">
        <v>49</v>
      </c>
      <c r="H108" s="36">
        <v>84765</v>
      </c>
      <c r="I108" s="36">
        <f>H108*80%</f>
        <v>67812</v>
      </c>
      <c r="J108" s="36">
        <f>H108*20%</f>
        <v>16953</v>
      </c>
      <c r="K108" s="77"/>
      <c r="L108" s="43" t="s">
        <v>280</v>
      </c>
      <c r="M108" s="113">
        <v>1</v>
      </c>
      <c r="N108" s="126"/>
      <c r="O108" s="126"/>
    </row>
    <row r="109" spans="1:15" ht="12.75">
      <c r="A109" s="79"/>
      <c r="B109" s="79"/>
      <c r="C109" s="79" t="s">
        <v>282</v>
      </c>
      <c r="D109" s="43"/>
      <c r="E109" s="43"/>
      <c r="F109" s="43"/>
      <c r="G109" s="43"/>
      <c r="H109" s="77"/>
      <c r="I109" s="77"/>
      <c r="J109" s="77"/>
      <c r="K109" s="77"/>
      <c r="L109" s="43"/>
      <c r="M109" s="113"/>
      <c r="N109" s="79"/>
      <c r="O109" s="79"/>
    </row>
    <row r="110" spans="1:15" ht="12.75">
      <c r="A110" s="9"/>
      <c r="B110" s="79"/>
      <c r="C110" s="79"/>
      <c r="D110" s="43"/>
      <c r="E110" s="43"/>
      <c r="F110" s="43"/>
      <c r="G110" s="43"/>
      <c r="H110" s="77"/>
      <c r="I110" s="77"/>
      <c r="J110" s="77"/>
      <c r="K110" s="137"/>
      <c r="L110" s="43"/>
      <c r="M110" s="113"/>
      <c r="N110" s="79"/>
      <c r="O110" s="79"/>
    </row>
    <row r="111" spans="1:15" ht="12.75">
      <c r="A111" s="9" t="s">
        <v>578</v>
      </c>
      <c r="B111" s="9" t="s">
        <v>278</v>
      </c>
      <c r="C111" s="9" t="s">
        <v>209</v>
      </c>
      <c r="D111" s="14"/>
      <c r="E111" s="14"/>
      <c r="F111" s="14" t="s">
        <v>58</v>
      </c>
      <c r="G111" s="14" t="s">
        <v>49</v>
      </c>
      <c r="H111" s="36">
        <v>84765</v>
      </c>
      <c r="I111" s="36">
        <f>H111*80%</f>
        <v>67812</v>
      </c>
      <c r="J111" s="36">
        <f>H111*20%</f>
        <v>16953</v>
      </c>
      <c r="K111" s="77"/>
      <c r="L111" s="43" t="s">
        <v>280</v>
      </c>
      <c r="M111" s="113">
        <v>1</v>
      </c>
      <c r="N111" s="79"/>
      <c r="O111" s="79"/>
    </row>
    <row r="112" spans="1:15" ht="12.75">
      <c r="A112" s="9"/>
      <c r="B112" s="79"/>
      <c r="C112" s="79"/>
      <c r="D112" s="43"/>
      <c r="E112" s="43"/>
      <c r="F112" s="43"/>
      <c r="G112" s="43"/>
      <c r="H112" s="77"/>
      <c r="I112" s="77"/>
      <c r="J112" s="77"/>
      <c r="K112" s="137"/>
      <c r="L112" s="43"/>
      <c r="M112" s="113"/>
      <c r="N112" s="79"/>
      <c r="O112" s="79"/>
    </row>
    <row r="113" spans="1:15" ht="12.75">
      <c r="A113" s="79"/>
      <c r="B113" s="79"/>
      <c r="C113" s="79"/>
      <c r="D113" s="43"/>
      <c r="E113" s="43"/>
      <c r="F113" s="43"/>
      <c r="G113" s="43"/>
      <c r="H113" s="77"/>
      <c r="I113" s="77"/>
      <c r="J113" s="77"/>
      <c r="K113" s="77"/>
      <c r="L113" s="43"/>
      <c r="M113" s="113"/>
      <c r="N113" s="79"/>
      <c r="O113" s="79"/>
    </row>
    <row r="114" spans="1:15" ht="12.75">
      <c r="A114" s="9"/>
      <c r="B114" s="79"/>
      <c r="C114" s="79"/>
      <c r="D114" s="43"/>
      <c r="E114" s="43"/>
      <c r="F114" s="43"/>
      <c r="G114" s="43"/>
      <c r="H114" s="77"/>
      <c r="I114" s="77"/>
      <c r="J114" s="77"/>
      <c r="K114" s="137"/>
      <c r="L114" s="43"/>
      <c r="M114" s="113"/>
      <c r="N114" s="79"/>
      <c r="O114" s="79"/>
    </row>
    <row r="115" spans="1:15" ht="12.75">
      <c r="A115" s="79"/>
      <c r="B115" s="79"/>
      <c r="C115" s="79"/>
      <c r="D115" s="43"/>
      <c r="E115" s="43"/>
      <c r="F115" s="43"/>
      <c r="G115" s="43"/>
      <c r="H115" s="77"/>
      <c r="I115" s="77"/>
      <c r="J115" s="77"/>
      <c r="K115" s="77"/>
      <c r="L115" s="43"/>
      <c r="M115" s="113"/>
      <c r="N115" s="79"/>
      <c r="O115" s="79"/>
    </row>
    <row r="116" spans="1:15" ht="12.75">
      <c r="A116" s="9"/>
      <c r="B116" s="79"/>
      <c r="C116" s="79"/>
      <c r="D116" s="43"/>
      <c r="E116" s="43"/>
      <c r="F116" s="43"/>
      <c r="G116" s="43"/>
      <c r="H116" s="77"/>
      <c r="I116" s="77"/>
      <c r="J116" s="77"/>
      <c r="K116" s="137"/>
      <c r="L116" s="43"/>
      <c r="M116" s="113"/>
      <c r="N116" s="126"/>
      <c r="O116" s="126"/>
    </row>
    <row r="117" spans="1:15" ht="12.75">
      <c r="A117" s="79"/>
      <c r="B117" s="79"/>
      <c r="C117" s="79"/>
      <c r="D117" s="79"/>
      <c r="E117" s="79"/>
      <c r="F117" s="43"/>
      <c r="G117" s="43"/>
      <c r="H117" s="77"/>
      <c r="I117" s="77"/>
      <c r="J117" s="77"/>
      <c r="K117" s="77"/>
      <c r="L117" s="43"/>
      <c r="M117" s="113"/>
      <c r="N117" s="126"/>
      <c r="O117" s="126"/>
    </row>
    <row r="118" spans="1:15" ht="12.75">
      <c r="A118" s="9"/>
      <c r="B118" s="79"/>
      <c r="C118" s="79"/>
      <c r="D118" s="43"/>
      <c r="E118" s="43"/>
      <c r="F118" s="43"/>
      <c r="G118" s="43"/>
      <c r="H118" s="77"/>
      <c r="I118" s="77"/>
      <c r="J118" s="77"/>
      <c r="K118" s="77"/>
      <c r="L118" s="43"/>
      <c r="M118" s="113"/>
      <c r="N118" s="126"/>
      <c r="O118" s="126"/>
    </row>
    <row r="119" spans="1:15" ht="12.75">
      <c r="A119" s="79"/>
      <c r="B119" s="79"/>
      <c r="C119" s="79"/>
      <c r="D119" s="79"/>
      <c r="E119" s="79"/>
      <c r="F119" s="43"/>
      <c r="G119" s="43"/>
      <c r="H119" s="77"/>
      <c r="I119" s="77"/>
      <c r="J119" s="77"/>
      <c r="K119" s="77"/>
      <c r="L119" s="43"/>
      <c r="M119" s="113"/>
      <c r="N119" s="126"/>
      <c r="O119" s="126"/>
    </row>
    <row r="120" spans="1:15" ht="12.75">
      <c r="A120" s="9"/>
      <c r="B120" s="79"/>
      <c r="C120" s="79"/>
      <c r="D120" s="79"/>
      <c r="E120" s="79"/>
      <c r="F120" s="43"/>
      <c r="G120" s="43"/>
      <c r="H120" s="77"/>
      <c r="I120" s="77"/>
      <c r="J120" s="77"/>
      <c r="K120" s="77"/>
      <c r="L120" s="43"/>
      <c r="M120" s="113"/>
      <c r="N120" s="126"/>
      <c r="O120" s="126"/>
    </row>
    <row r="121" spans="1:15" ht="12.75">
      <c r="A121" s="79"/>
      <c r="B121" s="79"/>
      <c r="C121" s="79"/>
      <c r="D121" s="79"/>
      <c r="E121" s="79"/>
      <c r="F121" s="43"/>
      <c r="G121" s="43"/>
      <c r="H121" s="77"/>
      <c r="I121" s="77"/>
      <c r="J121" s="77"/>
      <c r="K121" s="77"/>
      <c r="L121" s="43"/>
      <c r="M121" s="113"/>
      <c r="N121" s="126"/>
      <c r="O121" s="126"/>
    </row>
    <row r="122" spans="1:15" ht="12.75">
      <c r="A122" s="9"/>
      <c r="B122" s="79"/>
      <c r="C122" s="79"/>
      <c r="D122" s="43"/>
      <c r="E122" s="43"/>
      <c r="F122" s="43"/>
      <c r="G122" s="43"/>
      <c r="H122" s="77"/>
      <c r="I122" s="77"/>
      <c r="J122" s="77"/>
      <c r="K122" s="77"/>
      <c r="L122" s="43"/>
      <c r="M122" s="113"/>
      <c r="N122" s="126"/>
      <c r="O122" s="126"/>
    </row>
    <row r="123" spans="1:15" ht="12.75">
      <c r="A123" s="79"/>
      <c r="B123" s="79"/>
      <c r="C123" s="79"/>
      <c r="D123" s="79"/>
      <c r="E123" s="79"/>
      <c r="F123" s="43"/>
      <c r="G123" s="43"/>
      <c r="H123" s="77"/>
      <c r="I123" s="77"/>
      <c r="J123" s="77"/>
      <c r="K123" s="77"/>
      <c r="L123" s="43"/>
      <c r="M123" s="113"/>
      <c r="N123" s="126"/>
      <c r="O123" s="126"/>
    </row>
    <row r="124" spans="1:15" ht="12.75">
      <c r="A124" s="9"/>
      <c r="B124" s="79"/>
      <c r="C124" s="79"/>
      <c r="D124" s="79"/>
      <c r="E124" s="79"/>
      <c r="F124" s="43"/>
      <c r="G124" s="43"/>
      <c r="H124" s="77"/>
      <c r="I124" s="77"/>
      <c r="J124" s="77"/>
      <c r="K124" s="77"/>
      <c r="L124" s="43"/>
      <c r="M124" s="113"/>
      <c r="N124" s="126"/>
      <c r="O124" s="126"/>
    </row>
    <row r="125" spans="1:15" ht="12.75">
      <c r="A125" s="79"/>
      <c r="B125" s="79"/>
      <c r="C125" s="79"/>
      <c r="D125" s="79"/>
      <c r="E125" s="79"/>
      <c r="F125" s="43"/>
      <c r="G125" s="43"/>
      <c r="H125" s="77"/>
      <c r="I125" s="77"/>
      <c r="J125" s="77"/>
      <c r="K125" s="77"/>
      <c r="L125" s="43"/>
      <c r="M125" s="113"/>
      <c r="N125" s="126"/>
      <c r="O125" s="126"/>
    </row>
    <row r="126" spans="1:15" ht="12.75">
      <c r="A126" s="9"/>
      <c r="B126" s="79"/>
      <c r="C126" s="79"/>
      <c r="D126" s="79"/>
      <c r="E126" s="79"/>
      <c r="F126" s="43"/>
      <c r="G126" s="43"/>
      <c r="H126" s="77"/>
      <c r="I126" s="77"/>
      <c r="J126" s="77"/>
      <c r="K126" s="77"/>
      <c r="L126" s="43"/>
      <c r="M126" s="113"/>
      <c r="N126" s="126"/>
      <c r="O126" s="126"/>
    </row>
    <row r="127" spans="1:15" ht="12.75">
      <c r="A127" s="81"/>
      <c r="B127" s="81"/>
      <c r="C127" s="81"/>
      <c r="D127" s="81"/>
      <c r="E127" s="81"/>
      <c r="F127" s="129"/>
      <c r="G127" s="129"/>
      <c r="H127" s="130"/>
      <c r="I127" s="130"/>
      <c r="J127" s="130"/>
      <c r="K127" s="130"/>
      <c r="L127" s="81"/>
      <c r="M127" s="81"/>
      <c r="N127" s="131"/>
      <c r="O127" s="131"/>
    </row>
    <row r="128" spans="1:11" ht="12.75">
      <c r="A128" s="119"/>
      <c r="B128" s="119"/>
      <c r="C128" s="120"/>
      <c r="D128" s="120"/>
      <c r="E128" s="120"/>
      <c r="F128" s="132"/>
      <c r="G128" s="120" t="s">
        <v>19</v>
      </c>
      <c r="H128" s="77">
        <f>SUM(H103:H127)</f>
        <v>254295</v>
      </c>
      <c r="I128" s="77">
        <f>SUM(I103:I127)</f>
        <v>203436</v>
      </c>
      <c r="J128" s="77">
        <f>SUM(J103:J127)</f>
        <v>50859</v>
      </c>
      <c r="K128" s="133"/>
    </row>
    <row r="129" spans="1:11" ht="12.75">
      <c r="A129" s="119"/>
      <c r="B129" s="119"/>
      <c r="C129" s="120"/>
      <c r="D129" s="120"/>
      <c r="E129" s="120"/>
      <c r="F129" s="134"/>
      <c r="G129" s="120" t="s">
        <v>20</v>
      </c>
      <c r="H129" s="136"/>
      <c r="I129" s="136"/>
      <c r="J129" s="136"/>
      <c r="K129" s="133"/>
    </row>
    <row r="130" spans="1:11" ht="12.75">
      <c r="A130" s="119"/>
      <c r="B130" s="119"/>
      <c r="C130" s="120"/>
      <c r="D130" s="120"/>
      <c r="E130" s="120"/>
      <c r="F130" s="135"/>
      <c r="G130" s="120" t="s">
        <v>21</v>
      </c>
      <c r="H130" s="136">
        <f>SUM(H128)</f>
        <v>254295</v>
      </c>
      <c r="I130" s="136">
        <f>SUM(I128)</f>
        <v>203436</v>
      </c>
      <c r="J130" s="136">
        <f>SUM(J128)</f>
        <v>50859</v>
      </c>
      <c r="K130" s="133"/>
    </row>
    <row r="131" spans="1:11" ht="12.7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1:11" ht="12.7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1:8" ht="12.75">
      <c r="A133" s="119"/>
      <c r="C133" s="119"/>
      <c r="D133" s="119"/>
      <c r="E133" s="119"/>
      <c r="F133" s="117"/>
      <c r="G133" s="119"/>
      <c r="H133" s="119"/>
    </row>
    <row r="134" spans="1:11" ht="12.75">
      <c r="A134" s="119"/>
      <c r="B134" s="118" t="s">
        <v>55</v>
      </c>
      <c r="C134" s="119"/>
      <c r="D134" s="119"/>
      <c r="E134" s="119"/>
      <c r="F134" s="119"/>
      <c r="G134" s="119"/>
      <c r="H134" s="119"/>
      <c r="I134" s="193" t="s">
        <v>56</v>
      </c>
      <c r="J134" s="193"/>
      <c r="K134" s="193"/>
    </row>
    <row r="135" spans="1:11" ht="12.75">
      <c r="A135" s="119"/>
      <c r="B135" s="118" t="s">
        <v>22</v>
      </c>
      <c r="C135" s="119"/>
      <c r="D135" s="119"/>
      <c r="E135" s="119"/>
      <c r="F135" s="119"/>
      <c r="G135" s="119"/>
      <c r="H135" s="119"/>
      <c r="I135" s="193" t="s">
        <v>23</v>
      </c>
      <c r="J135" s="193"/>
      <c r="K135" s="193"/>
    </row>
    <row r="136" spans="1:15" ht="12.75">
      <c r="A136" s="119"/>
      <c r="B136" s="118"/>
      <c r="C136" s="119"/>
      <c r="D136" s="119"/>
      <c r="E136" s="119"/>
      <c r="F136" s="119"/>
      <c r="G136" s="119"/>
      <c r="H136" s="119"/>
      <c r="I136" s="118"/>
      <c r="J136" s="118"/>
      <c r="K136" s="118"/>
      <c r="O136" s="117" t="s">
        <v>59</v>
      </c>
    </row>
    <row r="137" spans="1:15" ht="12.75">
      <c r="A137" s="193" t="s">
        <v>43</v>
      </c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</row>
    <row r="138" spans="1:15" ht="12.75">
      <c r="A138" s="193" t="s">
        <v>41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</row>
    <row r="139" spans="1:15" ht="12.75">
      <c r="A139" s="193" t="s">
        <v>211</v>
      </c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</row>
    <row r="140" spans="1:15" ht="12.75">
      <c r="A140" s="189" t="s">
        <v>95</v>
      </c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</row>
    <row r="141" spans="1:15" ht="12.75">
      <c r="A141" s="193" t="s">
        <v>42</v>
      </c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</row>
    <row r="142" spans="1:11" ht="12.75">
      <c r="A142" s="117" t="s">
        <v>0</v>
      </c>
      <c r="B142" s="119" t="s">
        <v>24</v>
      </c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1:11" ht="12.75">
      <c r="A143" s="117" t="s">
        <v>1</v>
      </c>
      <c r="B143" s="119" t="s">
        <v>25</v>
      </c>
      <c r="C143" s="119"/>
      <c r="D143" s="119"/>
      <c r="E143" s="119"/>
      <c r="F143" s="119"/>
      <c r="G143" s="119"/>
      <c r="H143" s="119"/>
      <c r="I143" s="119"/>
      <c r="J143" s="117" t="s">
        <v>18</v>
      </c>
      <c r="K143" s="119"/>
    </row>
    <row r="144" spans="1:13" ht="12.75">
      <c r="A144" s="117" t="s">
        <v>2</v>
      </c>
      <c r="B144" s="119" t="s">
        <v>26</v>
      </c>
      <c r="C144" s="120" t="s">
        <v>3</v>
      </c>
      <c r="D144" s="119" t="s">
        <v>27</v>
      </c>
      <c r="E144" s="120"/>
      <c r="F144" s="119"/>
      <c r="G144" s="117"/>
      <c r="H144" s="117" t="s">
        <v>4</v>
      </c>
      <c r="I144" s="119" t="s">
        <v>266</v>
      </c>
      <c r="J144" s="114"/>
      <c r="K144" s="117" t="s">
        <v>313</v>
      </c>
      <c r="M144" s="119"/>
    </row>
    <row r="145" spans="1:15" ht="12.75">
      <c r="A145" s="121"/>
      <c r="B145" s="121" t="s">
        <v>7</v>
      </c>
      <c r="C145" s="121"/>
      <c r="D145" s="201" t="s">
        <v>29</v>
      </c>
      <c r="E145" s="202"/>
      <c r="F145" s="121" t="s">
        <v>30</v>
      </c>
      <c r="G145" s="121" t="s">
        <v>31</v>
      </c>
      <c r="H145" s="201" t="s">
        <v>44</v>
      </c>
      <c r="I145" s="203"/>
      <c r="J145" s="203"/>
      <c r="K145" s="202"/>
      <c r="L145" s="201" t="s">
        <v>39</v>
      </c>
      <c r="M145" s="202"/>
      <c r="N145" s="203" t="s">
        <v>16</v>
      </c>
      <c r="O145" s="202"/>
    </row>
    <row r="146" spans="1:15" ht="12.75">
      <c r="A146" s="122" t="s">
        <v>6</v>
      </c>
      <c r="B146" s="122" t="s">
        <v>8</v>
      </c>
      <c r="C146" s="122" t="s">
        <v>10</v>
      </c>
      <c r="D146" s="194">
        <v>37986</v>
      </c>
      <c r="E146" s="195"/>
      <c r="F146" s="122" t="s">
        <v>32</v>
      </c>
      <c r="G146" s="122" t="s">
        <v>33</v>
      </c>
      <c r="H146" s="196" t="s">
        <v>11</v>
      </c>
      <c r="I146" s="197"/>
      <c r="J146" s="197"/>
      <c r="K146" s="198"/>
      <c r="L146" s="196" t="s">
        <v>40</v>
      </c>
      <c r="M146" s="198"/>
      <c r="N146" s="199">
        <v>38352</v>
      </c>
      <c r="O146" s="200"/>
    </row>
    <row r="147" spans="1:15" ht="12.75">
      <c r="A147" s="123"/>
      <c r="B147" s="123" t="s">
        <v>9</v>
      </c>
      <c r="C147" s="123"/>
      <c r="D147" s="124" t="s">
        <v>17</v>
      </c>
      <c r="E147" s="124" t="s">
        <v>34</v>
      </c>
      <c r="F147" s="123" t="s">
        <v>35</v>
      </c>
      <c r="G147" s="123" t="s">
        <v>36</v>
      </c>
      <c r="H147" s="123" t="s">
        <v>12</v>
      </c>
      <c r="I147" s="123" t="s">
        <v>13</v>
      </c>
      <c r="J147" s="123" t="s">
        <v>37</v>
      </c>
      <c r="K147" s="123" t="s">
        <v>14</v>
      </c>
      <c r="L147" s="124" t="s">
        <v>15</v>
      </c>
      <c r="M147" s="124" t="s">
        <v>38</v>
      </c>
      <c r="N147" s="124" t="s">
        <v>17</v>
      </c>
      <c r="O147" s="124" t="s">
        <v>28</v>
      </c>
    </row>
    <row r="148" spans="1:15" ht="12.75">
      <c r="A148" s="79"/>
      <c r="B148" s="125"/>
      <c r="C148" s="79"/>
      <c r="D148" s="43"/>
      <c r="E148" s="43"/>
      <c r="F148" s="43"/>
      <c r="G148" s="43"/>
      <c r="H148" s="77"/>
      <c r="I148" s="77"/>
      <c r="J148" s="77"/>
      <c r="K148" s="77"/>
      <c r="L148" s="43"/>
      <c r="M148" s="43" t="s">
        <v>18</v>
      </c>
      <c r="N148" s="79"/>
      <c r="O148" s="79"/>
    </row>
    <row r="149" spans="1:15" ht="12.75">
      <c r="A149" s="9"/>
      <c r="B149" s="145" t="s">
        <v>314</v>
      </c>
      <c r="C149" s="79"/>
      <c r="D149" s="43"/>
      <c r="E149" s="43"/>
      <c r="F149" s="43"/>
      <c r="G149" s="43"/>
      <c r="H149" s="77"/>
      <c r="I149" s="77"/>
      <c r="J149" s="77"/>
      <c r="K149" s="77"/>
      <c r="L149" s="43"/>
      <c r="M149" s="113"/>
      <c r="N149" s="126"/>
      <c r="O149" s="126"/>
    </row>
    <row r="150" spans="1:15" ht="12.75">
      <c r="A150" s="9" t="s">
        <v>579</v>
      </c>
      <c r="B150" s="79" t="s">
        <v>316</v>
      </c>
      <c r="C150" s="9" t="s">
        <v>26</v>
      </c>
      <c r="D150" s="14"/>
      <c r="E150" s="14"/>
      <c r="F150" s="14" t="s">
        <v>58</v>
      </c>
      <c r="G150" s="14" t="s">
        <v>49</v>
      </c>
      <c r="H150" s="36">
        <v>100000</v>
      </c>
      <c r="I150" s="36">
        <f>H150*100%</f>
        <v>100000</v>
      </c>
      <c r="J150" s="36"/>
      <c r="K150" s="77"/>
      <c r="L150" s="43" t="s">
        <v>329</v>
      </c>
      <c r="M150" s="113">
        <v>1</v>
      </c>
      <c r="N150" s="126"/>
      <c r="O150" s="126"/>
    </row>
    <row r="151" spans="1:15" ht="12.75">
      <c r="A151" s="9"/>
      <c r="B151" s="79"/>
      <c r="C151" s="79"/>
      <c r="D151" s="43"/>
      <c r="E151" s="43"/>
      <c r="F151" s="43"/>
      <c r="G151" s="43"/>
      <c r="H151" s="77"/>
      <c r="I151" s="77"/>
      <c r="J151" s="77"/>
      <c r="K151" s="137"/>
      <c r="L151" s="43"/>
      <c r="M151" s="113"/>
      <c r="N151" s="126"/>
      <c r="O151" s="126"/>
    </row>
    <row r="152" spans="1:15" ht="12.75">
      <c r="A152" s="79"/>
      <c r="B152" s="145" t="s">
        <v>317</v>
      </c>
      <c r="C152" s="79"/>
      <c r="D152" s="43"/>
      <c r="E152" s="43"/>
      <c r="F152" s="43"/>
      <c r="G152" s="43"/>
      <c r="H152" s="77"/>
      <c r="I152" s="77"/>
      <c r="J152" s="77"/>
      <c r="K152" s="77"/>
      <c r="L152" s="43"/>
      <c r="M152" s="113"/>
      <c r="N152" s="126"/>
      <c r="O152" s="126"/>
    </row>
    <row r="153" spans="1:15" ht="12.75">
      <c r="A153" s="9" t="s">
        <v>580</v>
      </c>
      <c r="B153" s="79" t="s">
        <v>316</v>
      </c>
      <c r="C153" s="9" t="s">
        <v>45</v>
      </c>
      <c r="D153" s="14"/>
      <c r="E153" s="14"/>
      <c r="F153" s="14" t="s">
        <v>58</v>
      </c>
      <c r="G153" s="14" t="s">
        <v>49</v>
      </c>
      <c r="H153" s="36">
        <v>25000</v>
      </c>
      <c r="I153" s="36">
        <f>H153*100%</f>
        <v>25000</v>
      </c>
      <c r="J153" s="36"/>
      <c r="K153" s="77"/>
      <c r="L153" s="43" t="s">
        <v>329</v>
      </c>
      <c r="M153" s="113">
        <v>1</v>
      </c>
      <c r="N153" s="126"/>
      <c r="O153" s="126"/>
    </row>
    <row r="154" spans="1:15" ht="12.75">
      <c r="A154" s="9" t="s">
        <v>581</v>
      </c>
      <c r="B154" s="79" t="s">
        <v>315</v>
      </c>
      <c r="C154" s="79" t="s">
        <v>318</v>
      </c>
      <c r="D154" s="43"/>
      <c r="E154" s="43"/>
      <c r="F154" s="14" t="s">
        <v>58</v>
      </c>
      <c r="G154" s="14" t="s">
        <v>49</v>
      </c>
      <c r="H154" s="90">
        <v>65000</v>
      </c>
      <c r="I154" s="36">
        <f aca="true" t="shared" si="0" ref="I154:I163">H154*80%</f>
        <v>52000</v>
      </c>
      <c r="J154" s="36">
        <f>H154*20%</f>
        <v>13000</v>
      </c>
      <c r="K154" s="77"/>
      <c r="L154" s="14" t="s">
        <v>319</v>
      </c>
      <c r="M154" s="14">
        <v>50</v>
      </c>
      <c r="N154" s="79"/>
      <c r="O154" s="79"/>
    </row>
    <row r="155" spans="1:15" ht="12.75">
      <c r="A155" s="9" t="s">
        <v>582</v>
      </c>
      <c r="B155" s="79" t="s">
        <v>315</v>
      </c>
      <c r="C155" s="79" t="s">
        <v>320</v>
      </c>
      <c r="D155" s="43"/>
      <c r="E155" s="43"/>
      <c r="F155" s="14" t="s">
        <v>58</v>
      </c>
      <c r="G155" s="14" t="s">
        <v>49</v>
      </c>
      <c r="H155" s="90">
        <v>39000</v>
      </c>
      <c r="I155" s="36">
        <f t="shared" si="0"/>
        <v>31200</v>
      </c>
      <c r="J155" s="36">
        <f aca="true" t="shared" si="1" ref="J155:J163">H155*20%</f>
        <v>7800</v>
      </c>
      <c r="K155" s="77"/>
      <c r="L155" s="14" t="s">
        <v>319</v>
      </c>
      <c r="M155" s="14">
        <v>30</v>
      </c>
      <c r="N155" s="79"/>
      <c r="O155" s="79"/>
    </row>
    <row r="156" spans="1:15" ht="12.75">
      <c r="A156" s="9" t="s">
        <v>583</v>
      </c>
      <c r="B156" s="79" t="s">
        <v>315</v>
      </c>
      <c r="C156" s="79" t="s">
        <v>321</v>
      </c>
      <c r="D156" s="43"/>
      <c r="E156" s="43"/>
      <c r="F156" s="14" t="s">
        <v>58</v>
      </c>
      <c r="G156" s="14" t="s">
        <v>49</v>
      </c>
      <c r="H156" s="90">
        <v>39000</v>
      </c>
      <c r="I156" s="36">
        <f t="shared" si="0"/>
        <v>31200</v>
      </c>
      <c r="J156" s="36">
        <f t="shared" si="1"/>
        <v>7800</v>
      </c>
      <c r="K156" s="77"/>
      <c r="L156" s="14" t="s">
        <v>319</v>
      </c>
      <c r="M156" s="14">
        <v>30</v>
      </c>
      <c r="N156" s="79"/>
      <c r="O156" s="79"/>
    </row>
    <row r="157" spans="1:15" ht="12.75">
      <c r="A157" s="9" t="s">
        <v>584</v>
      </c>
      <c r="B157" s="79" t="s">
        <v>315</v>
      </c>
      <c r="C157" s="79" t="s">
        <v>322</v>
      </c>
      <c r="D157" s="43"/>
      <c r="E157" s="43"/>
      <c r="F157" s="14" t="s">
        <v>58</v>
      </c>
      <c r="G157" s="14" t="s">
        <v>49</v>
      </c>
      <c r="H157" s="90">
        <v>52000</v>
      </c>
      <c r="I157" s="36">
        <f t="shared" si="0"/>
        <v>41600</v>
      </c>
      <c r="J157" s="36">
        <f t="shared" si="1"/>
        <v>10400</v>
      </c>
      <c r="K157" s="77"/>
      <c r="L157" s="14" t="s">
        <v>319</v>
      </c>
      <c r="M157" s="14">
        <v>40</v>
      </c>
      <c r="N157" s="79"/>
      <c r="O157" s="79"/>
    </row>
    <row r="158" spans="1:15" ht="12.75">
      <c r="A158" s="9" t="s">
        <v>585</v>
      </c>
      <c r="B158" s="79" t="s">
        <v>315</v>
      </c>
      <c r="C158" s="79" t="s">
        <v>323</v>
      </c>
      <c r="D158" s="43"/>
      <c r="E158" s="43"/>
      <c r="F158" s="14" t="s">
        <v>58</v>
      </c>
      <c r="G158" s="14" t="s">
        <v>49</v>
      </c>
      <c r="H158" s="90">
        <v>65000</v>
      </c>
      <c r="I158" s="36">
        <f t="shared" si="0"/>
        <v>52000</v>
      </c>
      <c r="J158" s="36">
        <f t="shared" si="1"/>
        <v>13000</v>
      </c>
      <c r="K158" s="77"/>
      <c r="L158" s="14" t="s">
        <v>319</v>
      </c>
      <c r="M158" s="14">
        <v>50</v>
      </c>
      <c r="N158" s="79"/>
      <c r="O158" s="79"/>
    </row>
    <row r="159" spans="1:15" ht="12.75">
      <c r="A159" s="9" t="s">
        <v>586</v>
      </c>
      <c r="B159" s="79" t="s">
        <v>315</v>
      </c>
      <c r="C159" s="79" t="s">
        <v>324</v>
      </c>
      <c r="D159" s="43"/>
      <c r="E159" s="43"/>
      <c r="F159" s="14" t="s">
        <v>58</v>
      </c>
      <c r="G159" s="14" t="s">
        <v>49</v>
      </c>
      <c r="H159" s="90">
        <v>65000</v>
      </c>
      <c r="I159" s="36">
        <f t="shared" si="0"/>
        <v>52000</v>
      </c>
      <c r="J159" s="36">
        <f t="shared" si="1"/>
        <v>13000</v>
      </c>
      <c r="K159" s="77"/>
      <c r="L159" s="14" t="s">
        <v>319</v>
      </c>
      <c r="M159" s="14">
        <v>50</v>
      </c>
      <c r="N159" s="79"/>
      <c r="O159" s="79"/>
    </row>
    <row r="160" spans="1:15" ht="12.75">
      <c r="A160" s="9" t="s">
        <v>587</v>
      </c>
      <c r="B160" s="79" t="s">
        <v>315</v>
      </c>
      <c r="C160" s="79" t="s">
        <v>325</v>
      </c>
      <c r="D160" s="43"/>
      <c r="E160" s="43"/>
      <c r="F160" s="14" t="s">
        <v>58</v>
      </c>
      <c r="G160" s="14" t="s">
        <v>49</v>
      </c>
      <c r="H160" s="90">
        <v>39000</v>
      </c>
      <c r="I160" s="36">
        <f t="shared" si="0"/>
        <v>31200</v>
      </c>
      <c r="J160" s="36">
        <f t="shared" si="1"/>
        <v>7800</v>
      </c>
      <c r="K160" s="77"/>
      <c r="L160" s="14" t="s">
        <v>319</v>
      </c>
      <c r="M160" s="14">
        <v>30</v>
      </c>
      <c r="N160" s="79"/>
      <c r="O160" s="79"/>
    </row>
    <row r="161" spans="1:15" ht="12.75">
      <c r="A161" s="9" t="s">
        <v>588</v>
      </c>
      <c r="B161" s="79" t="s">
        <v>315</v>
      </c>
      <c r="C161" s="79" t="s">
        <v>326</v>
      </c>
      <c r="D161" s="43"/>
      <c r="E161" s="43"/>
      <c r="F161" s="14" t="s">
        <v>58</v>
      </c>
      <c r="G161" s="14" t="s">
        <v>49</v>
      </c>
      <c r="H161" s="90">
        <v>52000</v>
      </c>
      <c r="I161" s="36">
        <f t="shared" si="0"/>
        <v>41600</v>
      </c>
      <c r="J161" s="36">
        <f t="shared" si="1"/>
        <v>10400</v>
      </c>
      <c r="K161" s="77"/>
      <c r="L161" s="14" t="s">
        <v>319</v>
      </c>
      <c r="M161" s="14">
        <v>40</v>
      </c>
      <c r="N161" s="126"/>
      <c r="O161" s="126"/>
    </row>
    <row r="162" spans="1:15" ht="12.75">
      <c r="A162" s="9" t="s">
        <v>589</v>
      </c>
      <c r="B162" s="79" t="s">
        <v>315</v>
      </c>
      <c r="C162" s="79" t="s">
        <v>327</v>
      </c>
      <c r="D162" s="43"/>
      <c r="E162" s="43"/>
      <c r="F162" s="14" t="s">
        <v>58</v>
      </c>
      <c r="G162" s="14" t="s">
        <v>49</v>
      </c>
      <c r="H162" s="90">
        <v>39000</v>
      </c>
      <c r="I162" s="36">
        <f t="shared" si="0"/>
        <v>31200</v>
      </c>
      <c r="J162" s="36">
        <f t="shared" si="1"/>
        <v>7800</v>
      </c>
      <c r="K162" s="77"/>
      <c r="L162" s="14" t="s">
        <v>319</v>
      </c>
      <c r="M162" s="14">
        <v>30</v>
      </c>
      <c r="N162" s="126"/>
      <c r="O162" s="126"/>
    </row>
    <row r="163" spans="1:15" ht="12.75">
      <c r="A163" s="9" t="s">
        <v>590</v>
      </c>
      <c r="B163" s="79" t="s">
        <v>315</v>
      </c>
      <c r="C163" s="79" t="s">
        <v>328</v>
      </c>
      <c r="D163" s="43"/>
      <c r="E163" s="43"/>
      <c r="F163" s="14" t="s">
        <v>58</v>
      </c>
      <c r="G163" s="14" t="s">
        <v>49</v>
      </c>
      <c r="H163" s="90">
        <v>52000</v>
      </c>
      <c r="I163" s="36">
        <f t="shared" si="0"/>
        <v>41600</v>
      </c>
      <c r="J163" s="36">
        <f t="shared" si="1"/>
        <v>10400</v>
      </c>
      <c r="K163" s="77"/>
      <c r="L163" s="14" t="s">
        <v>319</v>
      </c>
      <c r="M163" s="14">
        <v>40</v>
      </c>
      <c r="N163" s="126"/>
      <c r="O163" s="126"/>
    </row>
    <row r="164" spans="1:15" ht="12.75">
      <c r="A164" s="79"/>
      <c r="B164" s="79"/>
      <c r="C164" s="79"/>
      <c r="D164" s="43"/>
      <c r="E164" s="43"/>
      <c r="F164" s="14"/>
      <c r="G164" s="14"/>
      <c r="H164" s="90"/>
      <c r="I164" s="36"/>
      <c r="J164" s="36"/>
      <c r="K164" s="77"/>
      <c r="L164" s="14"/>
      <c r="M164" s="14"/>
      <c r="N164" s="126"/>
      <c r="O164" s="126"/>
    </row>
    <row r="165" spans="1:15" ht="12.75">
      <c r="A165" s="9"/>
      <c r="B165" s="79"/>
      <c r="C165" s="79"/>
      <c r="D165" s="79"/>
      <c r="E165" s="79"/>
      <c r="F165" s="43"/>
      <c r="G165" s="43"/>
      <c r="H165" s="77"/>
      <c r="I165" s="77"/>
      <c r="J165" s="77"/>
      <c r="K165" s="77"/>
      <c r="L165" s="43"/>
      <c r="M165" s="113"/>
      <c r="N165" s="126"/>
      <c r="O165" s="126"/>
    </row>
    <row r="166" spans="1:15" ht="12.75">
      <c r="A166" s="79"/>
      <c r="B166" s="79"/>
      <c r="C166" s="79"/>
      <c r="D166" s="79"/>
      <c r="E166" s="79"/>
      <c r="F166" s="43"/>
      <c r="G166" s="43"/>
      <c r="H166" s="77"/>
      <c r="I166" s="77"/>
      <c r="J166" s="77"/>
      <c r="K166" s="77"/>
      <c r="L166" s="43"/>
      <c r="M166" s="113"/>
      <c r="N166" s="126"/>
      <c r="O166" s="126"/>
    </row>
    <row r="167" spans="1:15" ht="12.75">
      <c r="A167" s="9"/>
      <c r="B167" s="79"/>
      <c r="C167" s="79"/>
      <c r="D167" s="43"/>
      <c r="E167" s="43"/>
      <c r="F167" s="43"/>
      <c r="G167" s="43"/>
      <c r="H167" s="77"/>
      <c r="I167" s="77"/>
      <c r="J167" s="77"/>
      <c r="K167" s="77"/>
      <c r="L167" s="43"/>
      <c r="M167" s="113"/>
      <c r="N167" s="126"/>
      <c r="O167" s="126"/>
    </row>
    <row r="168" spans="1:15" ht="12.75">
      <c r="A168" s="79"/>
      <c r="B168" s="79"/>
      <c r="C168" s="79"/>
      <c r="D168" s="79"/>
      <c r="E168" s="79"/>
      <c r="F168" s="43"/>
      <c r="G168" s="43"/>
      <c r="H168" s="77"/>
      <c r="I168" s="77"/>
      <c r="J168" s="77"/>
      <c r="K168" s="77"/>
      <c r="L168" s="43"/>
      <c r="M168" s="113"/>
      <c r="N168" s="126"/>
      <c r="O168" s="126"/>
    </row>
    <row r="169" spans="1:15" ht="12.75">
      <c r="A169" s="9"/>
      <c r="B169" s="79"/>
      <c r="C169" s="79"/>
      <c r="D169" s="79"/>
      <c r="E169" s="79"/>
      <c r="F169" s="43"/>
      <c r="G169" s="43"/>
      <c r="H169" s="77"/>
      <c r="I169" s="77"/>
      <c r="J169" s="77"/>
      <c r="K169" s="77"/>
      <c r="L169" s="43"/>
      <c r="M169" s="113"/>
      <c r="N169" s="126"/>
      <c r="O169" s="126"/>
    </row>
    <row r="170" spans="1:15" ht="12.75">
      <c r="A170" s="79"/>
      <c r="B170" s="79"/>
      <c r="C170" s="79"/>
      <c r="D170" s="79"/>
      <c r="E170" s="79"/>
      <c r="F170" s="43"/>
      <c r="G170" s="43"/>
      <c r="H170" s="77"/>
      <c r="I170" s="77"/>
      <c r="J170" s="77"/>
      <c r="K170" s="77"/>
      <c r="L170" s="43"/>
      <c r="M170" s="113"/>
      <c r="N170" s="126"/>
      <c r="O170" s="126"/>
    </row>
    <row r="171" spans="1:15" ht="12.75">
      <c r="A171" s="9"/>
      <c r="B171" s="79"/>
      <c r="C171" s="79"/>
      <c r="D171" s="79"/>
      <c r="E171" s="79"/>
      <c r="F171" s="43"/>
      <c r="G171" s="43"/>
      <c r="H171" s="77"/>
      <c r="I171" s="77"/>
      <c r="J171" s="77"/>
      <c r="K171" s="77"/>
      <c r="L171" s="43"/>
      <c r="M171" s="113"/>
      <c r="N171" s="126"/>
      <c r="O171" s="126"/>
    </row>
    <row r="172" spans="1:15" ht="12.75">
      <c r="A172" s="81"/>
      <c r="B172" s="81"/>
      <c r="C172" s="81"/>
      <c r="D172" s="81"/>
      <c r="E172" s="81"/>
      <c r="F172" s="129"/>
      <c r="G172" s="129"/>
      <c r="H172" s="130"/>
      <c r="I172" s="130"/>
      <c r="J172" s="130"/>
      <c r="K172" s="130"/>
      <c r="L172" s="81"/>
      <c r="M172" s="81"/>
      <c r="N172" s="131"/>
      <c r="O172" s="131"/>
    </row>
    <row r="173" spans="1:11" ht="12.75">
      <c r="A173" s="119"/>
      <c r="B173" s="119"/>
      <c r="C173" s="120"/>
      <c r="D173" s="120"/>
      <c r="E173" s="120"/>
      <c r="F173" s="132"/>
      <c r="G173" s="120" t="s">
        <v>19</v>
      </c>
      <c r="H173" s="77">
        <f>SUM(H148:H172)</f>
        <v>632000</v>
      </c>
      <c r="I173" s="77">
        <f>SUM(I148:I172)</f>
        <v>530600</v>
      </c>
      <c r="J173" s="77">
        <f>SUM(J148:J172)</f>
        <v>101400</v>
      </c>
      <c r="K173" s="133"/>
    </row>
    <row r="174" spans="1:11" ht="12.75">
      <c r="A174" s="119"/>
      <c r="B174" s="119"/>
      <c r="C174" s="120"/>
      <c r="D174" s="120"/>
      <c r="E174" s="120"/>
      <c r="F174" s="134"/>
      <c r="G174" s="120" t="s">
        <v>20</v>
      </c>
      <c r="H174" s="136"/>
      <c r="I174" s="136"/>
      <c r="J174" s="136"/>
      <c r="K174" s="133"/>
    </row>
    <row r="175" spans="1:11" ht="12.75">
      <c r="A175" s="119"/>
      <c r="B175" s="119"/>
      <c r="C175" s="120"/>
      <c r="D175" s="120"/>
      <c r="E175" s="120"/>
      <c r="F175" s="135"/>
      <c r="G175" s="120" t="s">
        <v>21</v>
      </c>
      <c r="H175" s="136">
        <f>SUM(H173)</f>
        <v>632000</v>
      </c>
      <c r="I175" s="136">
        <f>SUM(I173)</f>
        <v>530600</v>
      </c>
      <c r="J175" s="136">
        <f>SUM(J173)</f>
        <v>101400</v>
      </c>
      <c r="K175" s="133"/>
    </row>
    <row r="176" spans="1:11" ht="12.7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1:11" ht="12.7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1:8" ht="12.75">
      <c r="A178" s="119"/>
      <c r="C178" s="119"/>
      <c r="D178" s="119"/>
      <c r="E178" s="119"/>
      <c r="F178" s="117"/>
      <c r="G178" s="119"/>
      <c r="H178" s="119"/>
    </row>
    <row r="179" spans="1:11" ht="12.75">
      <c r="A179" s="119"/>
      <c r="B179" s="118" t="s">
        <v>55</v>
      </c>
      <c r="C179" s="119"/>
      <c r="D179" s="119"/>
      <c r="E179" s="119"/>
      <c r="F179" s="119"/>
      <c r="G179" s="119"/>
      <c r="H179" s="119"/>
      <c r="I179" s="193" t="s">
        <v>56</v>
      </c>
      <c r="J179" s="193"/>
      <c r="K179" s="193"/>
    </row>
    <row r="180" spans="1:11" ht="13.5" customHeight="1">
      <c r="A180" s="119"/>
      <c r="B180" s="118" t="s">
        <v>22</v>
      </c>
      <c r="C180" s="119"/>
      <c r="D180" s="119"/>
      <c r="E180" s="119"/>
      <c r="F180" s="119"/>
      <c r="G180" s="119"/>
      <c r="H180" s="119"/>
      <c r="I180" s="193" t="s">
        <v>23</v>
      </c>
      <c r="J180" s="193"/>
      <c r="K180" s="193"/>
    </row>
  </sheetData>
  <mergeCells count="60">
    <mergeCell ref="I44:K44"/>
    <mergeCell ref="I45:K45"/>
    <mergeCell ref="D11:E11"/>
    <mergeCell ref="H11:K11"/>
    <mergeCell ref="L11:M11"/>
    <mergeCell ref="N11:O11"/>
    <mergeCell ref="A6:O6"/>
    <mergeCell ref="D10:E10"/>
    <mergeCell ref="H10:K10"/>
    <mergeCell ref="L10:M10"/>
    <mergeCell ref="N10:O10"/>
    <mergeCell ref="A2:O2"/>
    <mergeCell ref="A3:O3"/>
    <mergeCell ref="A4:O4"/>
    <mergeCell ref="A5:O5"/>
    <mergeCell ref="A47:O47"/>
    <mergeCell ref="A48:O48"/>
    <mergeCell ref="A49:O49"/>
    <mergeCell ref="A50:O50"/>
    <mergeCell ref="A51:O51"/>
    <mergeCell ref="D55:E55"/>
    <mergeCell ref="H55:K55"/>
    <mergeCell ref="L55:M55"/>
    <mergeCell ref="N55:O55"/>
    <mergeCell ref="D56:E56"/>
    <mergeCell ref="H56:K56"/>
    <mergeCell ref="L56:M56"/>
    <mergeCell ref="N56:O56"/>
    <mergeCell ref="I89:K89"/>
    <mergeCell ref="I90:K90"/>
    <mergeCell ref="N100:O100"/>
    <mergeCell ref="A93:O93"/>
    <mergeCell ref="A94:O94"/>
    <mergeCell ref="A92:O92"/>
    <mergeCell ref="A95:O95"/>
    <mergeCell ref="A96:O96"/>
    <mergeCell ref="D100:E100"/>
    <mergeCell ref="I134:K134"/>
    <mergeCell ref="I135:K135"/>
    <mergeCell ref="H100:K100"/>
    <mergeCell ref="L100:M100"/>
    <mergeCell ref="D101:E101"/>
    <mergeCell ref="H101:K101"/>
    <mergeCell ref="L101:M101"/>
    <mergeCell ref="N101:O101"/>
    <mergeCell ref="A137:O137"/>
    <mergeCell ref="A138:O138"/>
    <mergeCell ref="A139:O139"/>
    <mergeCell ref="A140:O140"/>
    <mergeCell ref="L146:M146"/>
    <mergeCell ref="N146:O146"/>
    <mergeCell ref="A141:O141"/>
    <mergeCell ref="D145:E145"/>
    <mergeCell ref="H145:K145"/>
    <mergeCell ref="L145:M145"/>
    <mergeCell ref="N145:O145"/>
    <mergeCell ref="I179:K179"/>
    <mergeCell ref="I180:K180"/>
    <mergeCell ref="D146:E146"/>
    <mergeCell ref="H146:K146"/>
  </mergeCells>
  <printOptions horizontalCentered="1"/>
  <pageMargins left="0.3937007874015748" right="0.5905511811023623" top="0.1968503937007874" bottom="0.3937007874015748" header="0" footer="0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131"/>
  <sheetViews>
    <sheetView tabSelected="1" workbookViewId="0" topLeftCell="A106">
      <selection activeCell="C129" sqref="C129"/>
    </sheetView>
  </sheetViews>
  <sheetFormatPr defaultColWidth="11.421875" defaultRowHeight="12.75"/>
  <cols>
    <col min="1" max="1" width="10.28125" style="0" customWidth="1"/>
    <col min="2" max="2" width="33.8515625" style="0" customWidth="1"/>
    <col min="3" max="3" width="22.421875" style="0" customWidth="1"/>
    <col min="4" max="4" width="5.57421875" style="0" customWidth="1"/>
    <col min="5" max="5" width="6.00390625" style="0" customWidth="1"/>
    <col min="6" max="6" width="10.421875" style="0" customWidth="1"/>
    <col min="7" max="7" width="9.421875" style="0" customWidth="1"/>
    <col min="8" max="8" width="12.57421875" style="0" customWidth="1"/>
    <col min="11" max="11" width="9.7109375" style="0" customWidth="1"/>
    <col min="12" max="12" width="9.28125" style="0" customWidth="1"/>
    <col min="13" max="13" width="7.140625" style="0" customWidth="1"/>
    <col min="14" max="14" width="6.140625" style="0" customWidth="1"/>
    <col min="15" max="15" width="6.00390625" style="0" customWidth="1"/>
  </cols>
  <sheetData>
    <row r="1" ht="12.75">
      <c r="O1" s="4" t="s">
        <v>59</v>
      </c>
    </row>
    <row r="2" spans="1:15" ht="12.75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2.75">
      <c r="A3" s="189" t="s">
        <v>41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2.75">
      <c r="A4" s="189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ht="12.75">
      <c r="A5" s="189" t="s">
        <v>95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ht="12.75">
      <c r="A6" s="189" t="s">
        <v>42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1" ht="12.75">
      <c r="A7" s="4" t="s">
        <v>0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4" t="s">
        <v>1</v>
      </c>
      <c r="B8" s="1" t="s">
        <v>25</v>
      </c>
      <c r="C8" s="1"/>
      <c r="D8" s="1"/>
      <c r="E8" s="1"/>
      <c r="F8" s="1"/>
      <c r="G8" s="1"/>
      <c r="H8" s="1"/>
      <c r="I8" s="1"/>
      <c r="J8" s="4" t="s">
        <v>18</v>
      </c>
      <c r="K8" s="1"/>
    </row>
    <row r="9" spans="1:13" ht="12.75">
      <c r="A9" s="4" t="s">
        <v>2</v>
      </c>
      <c r="B9" s="1" t="s">
        <v>26</v>
      </c>
      <c r="C9" s="2" t="s">
        <v>3</v>
      </c>
      <c r="D9" s="1" t="s">
        <v>27</v>
      </c>
      <c r="E9" s="2"/>
      <c r="F9" s="1"/>
      <c r="G9" s="4"/>
      <c r="H9" s="4" t="s">
        <v>4</v>
      </c>
      <c r="I9" s="1" t="s">
        <v>61</v>
      </c>
      <c r="J9" s="3"/>
      <c r="K9" s="4" t="s">
        <v>5</v>
      </c>
      <c r="M9" s="1" t="s">
        <v>46</v>
      </c>
    </row>
    <row r="10" spans="1:15" ht="12.75">
      <c r="A10" s="5"/>
      <c r="B10" s="5" t="s">
        <v>7</v>
      </c>
      <c r="C10" s="5"/>
      <c r="D10" s="190" t="s">
        <v>29</v>
      </c>
      <c r="E10" s="191"/>
      <c r="F10" s="5" t="s">
        <v>30</v>
      </c>
      <c r="G10" s="5" t="s">
        <v>31</v>
      </c>
      <c r="H10" s="190" t="s">
        <v>44</v>
      </c>
      <c r="I10" s="192"/>
      <c r="J10" s="192"/>
      <c r="K10" s="191"/>
      <c r="L10" s="190" t="s">
        <v>39</v>
      </c>
      <c r="M10" s="191"/>
      <c r="N10" s="192" t="s">
        <v>16</v>
      </c>
      <c r="O10" s="191"/>
    </row>
    <row r="11" spans="1:15" ht="12.75">
      <c r="A11" s="6" t="s">
        <v>6</v>
      </c>
      <c r="B11" s="6" t="s">
        <v>8</v>
      </c>
      <c r="C11" s="6" t="s">
        <v>10</v>
      </c>
      <c r="D11" s="182">
        <v>37986</v>
      </c>
      <c r="E11" s="183"/>
      <c r="F11" s="6" t="s">
        <v>32</v>
      </c>
      <c r="G11" s="6" t="s">
        <v>33</v>
      </c>
      <c r="H11" s="184" t="s">
        <v>11</v>
      </c>
      <c r="I11" s="185"/>
      <c r="J11" s="185"/>
      <c r="K11" s="186"/>
      <c r="L11" s="184" t="s">
        <v>40</v>
      </c>
      <c r="M11" s="186"/>
      <c r="N11" s="187">
        <v>38352</v>
      </c>
      <c r="O11" s="188"/>
    </row>
    <row r="12" spans="1:15" ht="12.75">
      <c r="A12" s="7"/>
      <c r="B12" s="7" t="s">
        <v>9</v>
      </c>
      <c r="C12" s="7"/>
      <c r="D12" s="8" t="s">
        <v>17</v>
      </c>
      <c r="E12" s="8" t="s">
        <v>34</v>
      </c>
      <c r="F12" s="7" t="s">
        <v>35</v>
      </c>
      <c r="G12" s="7" t="s">
        <v>36</v>
      </c>
      <c r="H12" s="7" t="s">
        <v>12</v>
      </c>
      <c r="I12" s="7" t="s">
        <v>13</v>
      </c>
      <c r="J12" s="7" t="s">
        <v>37</v>
      </c>
      <c r="K12" s="7" t="s">
        <v>14</v>
      </c>
      <c r="L12" s="8" t="s">
        <v>15</v>
      </c>
      <c r="M12" s="8" t="s">
        <v>38</v>
      </c>
      <c r="N12" s="8" t="s">
        <v>17</v>
      </c>
      <c r="O12" s="8" t="s">
        <v>28</v>
      </c>
    </row>
    <row r="13" spans="1:15" ht="12.75">
      <c r="A13" s="9"/>
      <c r="B13" s="25" t="s">
        <v>253</v>
      </c>
      <c r="C13" s="9"/>
      <c r="D13" s="14"/>
      <c r="E13" s="14"/>
      <c r="F13" s="14"/>
      <c r="G13" s="14"/>
      <c r="H13" s="27"/>
      <c r="I13" s="27"/>
      <c r="J13" s="27"/>
      <c r="K13" s="27"/>
      <c r="L13" s="14"/>
      <c r="M13" s="14"/>
      <c r="N13" s="18"/>
      <c r="O13" s="18"/>
    </row>
    <row r="14" spans="1:15" ht="12.75">
      <c r="A14" s="9" t="s">
        <v>591</v>
      </c>
      <c r="B14" s="9" t="s">
        <v>254</v>
      </c>
      <c r="C14" s="9" t="s">
        <v>255</v>
      </c>
      <c r="D14" s="14"/>
      <c r="E14" s="14"/>
      <c r="F14" s="14" t="s">
        <v>58</v>
      </c>
      <c r="G14" s="14" t="s">
        <v>49</v>
      </c>
      <c r="H14" s="39">
        <v>50000</v>
      </c>
      <c r="I14" s="39">
        <f>SUM(H14*80%)</f>
        <v>40000</v>
      </c>
      <c r="J14" s="39">
        <f>SUM(H14*20%)</f>
        <v>10000</v>
      </c>
      <c r="K14" s="50"/>
      <c r="L14" s="14" t="s">
        <v>256</v>
      </c>
      <c r="M14" s="14">
        <v>1</v>
      </c>
      <c r="N14" s="18"/>
      <c r="O14" s="18"/>
    </row>
    <row r="15" spans="1:15" ht="12.75">
      <c r="A15" s="9"/>
      <c r="B15" s="9"/>
      <c r="C15" s="9"/>
      <c r="D15" s="14"/>
      <c r="E15" s="14"/>
      <c r="F15" s="14"/>
      <c r="G15" s="14"/>
      <c r="H15" s="39"/>
      <c r="I15" s="39"/>
      <c r="J15" s="27"/>
      <c r="K15" s="27"/>
      <c r="L15" s="14"/>
      <c r="M15" s="14"/>
      <c r="N15" s="18"/>
      <c r="O15" s="18"/>
    </row>
    <row r="16" spans="1:15" ht="12.75">
      <c r="A16" s="9" t="s">
        <v>592</v>
      </c>
      <c r="B16" s="9" t="s">
        <v>254</v>
      </c>
      <c r="C16" s="9" t="s">
        <v>157</v>
      </c>
      <c r="D16" s="14"/>
      <c r="E16" s="14"/>
      <c r="F16" s="14" t="s">
        <v>58</v>
      </c>
      <c r="G16" s="14" t="s">
        <v>49</v>
      </c>
      <c r="H16" s="39">
        <v>148108</v>
      </c>
      <c r="I16" s="39">
        <f>SUM(H16*80%)</f>
        <v>118486.40000000001</v>
      </c>
      <c r="J16" s="39">
        <f>SUM(H16*20%)</f>
        <v>29621.600000000002</v>
      </c>
      <c r="K16" s="50"/>
      <c r="L16" s="14" t="s">
        <v>256</v>
      </c>
      <c r="M16" s="14">
        <v>1</v>
      </c>
      <c r="N16" s="18"/>
      <c r="O16" s="18"/>
    </row>
    <row r="17" spans="1:15" ht="12.75">
      <c r="A17" s="9"/>
      <c r="B17" s="9"/>
      <c r="C17" s="9"/>
      <c r="D17" s="14"/>
      <c r="E17" s="14"/>
      <c r="F17" s="14"/>
      <c r="G17" s="14"/>
      <c r="H17" s="39"/>
      <c r="I17" s="39"/>
      <c r="J17" s="39"/>
      <c r="K17" s="50"/>
      <c r="L17" s="14"/>
      <c r="M17" s="14"/>
      <c r="N17" s="18"/>
      <c r="O17" s="18"/>
    </row>
    <row r="18" spans="1:15" ht="12.75">
      <c r="A18" s="9" t="s">
        <v>593</v>
      </c>
      <c r="B18" s="9" t="s">
        <v>254</v>
      </c>
      <c r="C18" s="9" t="s">
        <v>153</v>
      </c>
      <c r="D18" s="14"/>
      <c r="E18" s="14"/>
      <c r="F18" s="14" t="s">
        <v>58</v>
      </c>
      <c r="G18" s="14" t="s">
        <v>49</v>
      </c>
      <c r="H18" s="39">
        <v>49215</v>
      </c>
      <c r="I18" s="39">
        <f>SUM(H18*90%)</f>
        <v>44293.5</v>
      </c>
      <c r="J18" s="39">
        <f>SUM(H18*10%)</f>
        <v>4921.5</v>
      </c>
      <c r="K18" s="50"/>
      <c r="L18" s="14" t="s">
        <v>256</v>
      </c>
      <c r="M18" s="14">
        <v>1</v>
      </c>
      <c r="N18" s="18"/>
      <c r="O18" s="18"/>
    </row>
    <row r="19" spans="1:15" ht="12.75">
      <c r="A19" s="9"/>
      <c r="B19" s="9"/>
      <c r="C19" s="9"/>
      <c r="D19" s="14"/>
      <c r="E19" s="14"/>
      <c r="F19" s="14"/>
      <c r="G19" s="14"/>
      <c r="H19" s="39"/>
      <c r="I19" s="39"/>
      <c r="J19" s="39"/>
      <c r="K19" s="50"/>
      <c r="L19" s="14"/>
      <c r="M19" s="14"/>
      <c r="N19" s="18"/>
      <c r="O19" s="18"/>
    </row>
    <row r="20" spans="1:15" ht="12.75">
      <c r="A20" s="9" t="s">
        <v>594</v>
      </c>
      <c r="B20" s="9" t="s">
        <v>254</v>
      </c>
      <c r="C20" s="9" t="s">
        <v>26</v>
      </c>
      <c r="D20" s="14"/>
      <c r="E20" s="14"/>
      <c r="F20" s="14" t="s">
        <v>58</v>
      </c>
      <c r="G20" s="14" t="s">
        <v>49</v>
      </c>
      <c r="H20" s="39">
        <v>109807</v>
      </c>
      <c r="I20" s="39">
        <f>SUM(H20*100%)</f>
        <v>109807</v>
      </c>
      <c r="J20" s="39"/>
      <c r="K20" s="50"/>
      <c r="L20" s="14" t="s">
        <v>256</v>
      </c>
      <c r="M20" s="14">
        <v>1</v>
      </c>
      <c r="N20" s="18"/>
      <c r="O20" s="18"/>
    </row>
    <row r="21" spans="1:15" ht="12.75">
      <c r="A21" s="9"/>
      <c r="B21" s="9"/>
      <c r="C21" s="9" t="s">
        <v>422</v>
      </c>
      <c r="D21" s="14"/>
      <c r="E21" s="14"/>
      <c r="F21" s="14"/>
      <c r="G21" s="14"/>
      <c r="H21" s="39"/>
      <c r="I21" s="39"/>
      <c r="J21" s="39"/>
      <c r="K21" s="50"/>
      <c r="L21" s="14"/>
      <c r="M21" s="14"/>
      <c r="N21" s="18"/>
      <c r="O21" s="18"/>
    </row>
    <row r="22" spans="1:15" ht="12.75">
      <c r="A22" s="9"/>
      <c r="B22" s="9"/>
      <c r="C22" s="9"/>
      <c r="D22" s="14"/>
      <c r="E22" s="14"/>
      <c r="F22" s="14"/>
      <c r="G22" s="14"/>
      <c r="H22" s="39"/>
      <c r="I22" s="39"/>
      <c r="J22" s="39"/>
      <c r="K22" s="50"/>
      <c r="L22" s="14"/>
      <c r="M22" s="14"/>
      <c r="N22" s="18"/>
      <c r="O22" s="18"/>
    </row>
    <row r="23" spans="1:15" ht="12.75">
      <c r="A23" s="9" t="s">
        <v>595</v>
      </c>
      <c r="B23" s="9" t="s">
        <v>254</v>
      </c>
      <c r="C23" s="9" t="s">
        <v>26</v>
      </c>
      <c r="D23" s="14"/>
      <c r="E23" s="14"/>
      <c r="F23" s="14" t="s">
        <v>58</v>
      </c>
      <c r="G23" s="14" t="s">
        <v>49</v>
      </c>
      <c r="H23" s="39">
        <v>50000</v>
      </c>
      <c r="I23" s="39">
        <f>SUM(H23*100%)</f>
        <v>50000</v>
      </c>
      <c r="J23" s="39"/>
      <c r="K23" s="50"/>
      <c r="L23" s="14" t="s">
        <v>256</v>
      </c>
      <c r="M23" s="14">
        <v>1</v>
      </c>
      <c r="N23" s="18"/>
      <c r="O23" s="18"/>
    </row>
    <row r="24" spans="1:15" ht="12.75">
      <c r="A24" s="9"/>
      <c r="B24" s="9"/>
      <c r="C24" s="9" t="s">
        <v>423</v>
      </c>
      <c r="D24" s="14"/>
      <c r="E24" s="14"/>
      <c r="F24" s="14"/>
      <c r="G24" s="14"/>
      <c r="H24" s="39"/>
      <c r="I24" s="39"/>
      <c r="J24" s="39"/>
      <c r="K24" s="50"/>
      <c r="L24" s="14"/>
      <c r="M24" s="14"/>
      <c r="N24" s="18"/>
      <c r="O24" s="18"/>
    </row>
    <row r="25" spans="1:15" ht="12.75">
      <c r="A25" s="9"/>
      <c r="B25" s="9"/>
      <c r="C25" s="9"/>
      <c r="D25" s="14"/>
      <c r="E25" s="14"/>
      <c r="F25" s="14"/>
      <c r="G25" s="14"/>
      <c r="H25" s="39"/>
      <c r="I25" s="39"/>
      <c r="J25" s="39"/>
      <c r="K25" s="50"/>
      <c r="L25" s="14"/>
      <c r="M25" s="14"/>
      <c r="N25" s="18"/>
      <c r="O25" s="18"/>
    </row>
    <row r="26" spans="1:15" ht="12.75">
      <c r="A26" s="9" t="s">
        <v>596</v>
      </c>
      <c r="B26" s="9" t="s">
        <v>260</v>
      </c>
      <c r="C26" s="9" t="s">
        <v>385</v>
      </c>
      <c r="D26" s="14"/>
      <c r="E26" s="14"/>
      <c r="F26" s="14" t="s">
        <v>58</v>
      </c>
      <c r="G26" s="14" t="s">
        <v>49</v>
      </c>
      <c r="H26" s="39">
        <v>24667</v>
      </c>
      <c r="I26" s="39">
        <f>SUM(H26*100%)</f>
        <v>24667</v>
      </c>
      <c r="J26" s="39"/>
      <c r="K26" s="50"/>
      <c r="L26" s="14" t="s">
        <v>261</v>
      </c>
      <c r="M26" s="14">
        <v>1</v>
      </c>
      <c r="N26" s="18"/>
      <c r="O26" s="18"/>
    </row>
    <row r="27" spans="1:15" ht="12.75">
      <c r="A27" s="9"/>
      <c r="B27" s="9"/>
      <c r="C27" s="9"/>
      <c r="D27" s="14"/>
      <c r="E27" s="14"/>
      <c r="F27" s="14"/>
      <c r="G27" s="14"/>
      <c r="H27" s="39"/>
      <c r="I27" s="39"/>
      <c r="J27" s="39"/>
      <c r="K27" s="50"/>
      <c r="L27" s="14"/>
      <c r="M27" s="14"/>
      <c r="N27" s="18"/>
      <c r="O27" s="18"/>
    </row>
    <row r="28" spans="1:15" ht="12.75">
      <c r="A28" s="9"/>
      <c r="B28" s="9"/>
      <c r="C28" s="9"/>
      <c r="D28" s="14"/>
      <c r="E28" s="14"/>
      <c r="F28" s="14"/>
      <c r="G28" s="14"/>
      <c r="H28" s="39"/>
      <c r="I28" s="39"/>
      <c r="J28" s="39"/>
      <c r="K28" s="50"/>
      <c r="L28" s="14"/>
      <c r="M28" s="14"/>
      <c r="N28" s="18"/>
      <c r="O28" s="18"/>
    </row>
    <row r="29" spans="1:15" ht="12.75">
      <c r="A29" s="9" t="s">
        <v>597</v>
      </c>
      <c r="B29" s="9" t="s">
        <v>254</v>
      </c>
      <c r="C29" s="9" t="s">
        <v>358</v>
      </c>
      <c r="D29" s="14"/>
      <c r="E29" s="14"/>
      <c r="F29" s="14" t="s">
        <v>58</v>
      </c>
      <c r="G29" s="14" t="s">
        <v>49</v>
      </c>
      <c r="H29" s="39">
        <v>157923</v>
      </c>
      <c r="I29" s="39">
        <f>SUM(H29*100%)</f>
        <v>157923</v>
      </c>
      <c r="J29" s="39"/>
      <c r="K29" s="50"/>
      <c r="L29" s="14" t="s">
        <v>256</v>
      </c>
      <c r="M29" s="14">
        <v>1</v>
      </c>
      <c r="N29" s="18"/>
      <c r="O29" s="18"/>
    </row>
    <row r="30" spans="1:15" ht="12.75">
      <c r="A30" s="9"/>
      <c r="B30" s="9"/>
      <c r="C30" s="9"/>
      <c r="D30" s="14"/>
      <c r="E30" s="14"/>
      <c r="F30" s="14"/>
      <c r="G30" s="14"/>
      <c r="H30" s="39"/>
      <c r="I30" s="39"/>
      <c r="J30" s="39"/>
      <c r="K30" s="50"/>
      <c r="L30" s="14"/>
      <c r="M30" s="14"/>
      <c r="N30" s="18"/>
      <c r="O30" s="18"/>
    </row>
    <row r="31" spans="1:15" ht="12.75">
      <c r="A31" s="9"/>
      <c r="B31" s="25" t="s">
        <v>257</v>
      </c>
      <c r="C31" s="9"/>
      <c r="D31" s="9"/>
      <c r="E31" s="9"/>
      <c r="F31" s="12"/>
      <c r="G31" s="12"/>
      <c r="H31" s="36"/>
      <c r="I31" s="36"/>
      <c r="J31" s="36"/>
      <c r="K31" s="36"/>
      <c r="L31" s="9"/>
      <c r="M31" s="9"/>
      <c r="N31" s="18"/>
      <c r="O31" s="18"/>
    </row>
    <row r="32" spans="1:15" ht="12.75">
      <c r="A32" s="9" t="s">
        <v>598</v>
      </c>
      <c r="B32" s="9" t="s">
        <v>258</v>
      </c>
      <c r="C32" s="9" t="s">
        <v>157</v>
      </c>
      <c r="D32" s="14"/>
      <c r="E32" s="14"/>
      <c r="F32" s="14" t="s">
        <v>58</v>
      </c>
      <c r="G32" s="14" t="s">
        <v>49</v>
      </c>
      <c r="H32" s="39">
        <v>212362</v>
      </c>
      <c r="I32" s="39">
        <f>SUM(H32*80%)</f>
        <v>169889.6</v>
      </c>
      <c r="J32" s="39">
        <f>SUM(H32*20%)</f>
        <v>42472.4</v>
      </c>
      <c r="K32" s="50"/>
      <c r="L32" s="14" t="s">
        <v>259</v>
      </c>
      <c r="M32" s="14">
        <v>1</v>
      </c>
      <c r="N32" s="18"/>
      <c r="O32" s="18"/>
    </row>
    <row r="33" spans="1:15" ht="12.75">
      <c r="A33" s="9"/>
      <c r="B33" s="9"/>
      <c r="C33" s="9"/>
      <c r="D33" s="9"/>
      <c r="E33" s="9"/>
      <c r="F33" s="14"/>
      <c r="G33" s="14"/>
      <c r="H33" s="39"/>
      <c r="I33" s="39"/>
      <c r="J33" s="39"/>
      <c r="K33" s="36"/>
      <c r="L33" s="14"/>
      <c r="M33" s="14"/>
      <c r="N33" s="18"/>
      <c r="O33" s="18"/>
    </row>
    <row r="34" spans="1:15" ht="12.75">
      <c r="A34" s="9"/>
      <c r="B34" s="9"/>
      <c r="C34" s="9"/>
      <c r="D34" s="14"/>
      <c r="E34" s="14"/>
      <c r="F34" s="14"/>
      <c r="G34" s="14"/>
      <c r="H34" s="39"/>
      <c r="I34" s="39"/>
      <c r="J34" s="39"/>
      <c r="K34" s="50"/>
      <c r="L34" s="14"/>
      <c r="M34" s="14"/>
      <c r="N34" s="18"/>
      <c r="O34" s="18"/>
    </row>
    <row r="35" spans="1:15" ht="12.75">
      <c r="A35" s="9" t="s">
        <v>599</v>
      </c>
      <c r="B35" s="9" t="s">
        <v>265</v>
      </c>
      <c r="C35" s="9" t="s">
        <v>52</v>
      </c>
      <c r="D35" s="14"/>
      <c r="E35" s="14"/>
      <c r="F35" s="14" t="s">
        <v>58</v>
      </c>
      <c r="G35" s="14" t="s">
        <v>49</v>
      </c>
      <c r="H35" s="39">
        <v>250000</v>
      </c>
      <c r="I35" s="39">
        <f>SUM(H35*100%)</f>
        <v>250000</v>
      </c>
      <c r="J35" s="39"/>
      <c r="K35" s="50"/>
      <c r="L35" s="14" t="s">
        <v>264</v>
      </c>
      <c r="M35" s="14">
        <v>1</v>
      </c>
      <c r="N35" s="18"/>
      <c r="O35" s="18"/>
    </row>
    <row r="36" spans="1:15" ht="12.75">
      <c r="A36" s="9"/>
      <c r="B36" s="25"/>
      <c r="C36" s="9"/>
      <c r="D36" s="14"/>
      <c r="E36" s="14"/>
      <c r="F36" s="14"/>
      <c r="G36" s="14"/>
      <c r="H36" s="27"/>
      <c r="I36" s="27"/>
      <c r="J36" s="27"/>
      <c r="K36" s="27"/>
      <c r="L36" s="14"/>
      <c r="M36" s="14"/>
      <c r="N36" s="18"/>
      <c r="O36" s="18"/>
    </row>
    <row r="37" spans="1:15" ht="12.75">
      <c r="A37" s="9"/>
      <c r="B37" s="9"/>
      <c r="C37" s="9"/>
      <c r="D37" s="14"/>
      <c r="E37" s="14"/>
      <c r="F37" s="14"/>
      <c r="G37" s="14"/>
      <c r="H37" s="39"/>
      <c r="I37" s="39"/>
      <c r="J37" s="39"/>
      <c r="K37" s="50"/>
      <c r="L37" s="14"/>
      <c r="M37" s="14"/>
      <c r="N37" s="18"/>
      <c r="O37" s="18"/>
    </row>
    <row r="38" spans="1:15" ht="12.75">
      <c r="A38" s="10"/>
      <c r="B38" s="10"/>
      <c r="C38" s="10"/>
      <c r="D38" s="10"/>
      <c r="E38" s="10"/>
      <c r="F38" s="13"/>
      <c r="G38" s="13"/>
      <c r="H38" s="40"/>
      <c r="I38" s="40"/>
      <c r="J38" s="40"/>
      <c r="K38" s="40"/>
      <c r="L38" s="10"/>
      <c r="M38" s="10"/>
      <c r="N38" s="19"/>
      <c r="O38" s="19"/>
    </row>
    <row r="39" spans="1:11" ht="12.75">
      <c r="A39" s="1"/>
      <c r="B39" s="1"/>
      <c r="C39" s="2"/>
      <c r="D39" s="2"/>
      <c r="E39" s="2"/>
      <c r="F39" s="15"/>
      <c r="G39" s="2" t="s">
        <v>19</v>
      </c>
      <c r="H39" s="41">
        <f>SUM(H13:H38)</f>
        <v>1052082</v>
      </c>
      <c r="I39" s="41">
        <f>SUM(I13:I38)</f>
        <v>965066.5</v>
      </c>
      <c r="J39" s="41">
        <f>SUM(J13:J38)</f>
        <v>87015.5</v>
      </c>
      <c r="K39" s="51"/>
    </row>
    <row r="40" spans="1:11" ht="12.75">
      <c r="A40" s="1"/>
      <c r="B40" s="1"/>
      <c r="C40" s="2"/>
      <c r="D40" s="2"/>
      <c r="E40" s="2"/>
      <c r="F40" s="16"/>
      <c r="G40" s="2" t="s">
        <v>20</v>
      </c>
      <c r="H40" s="42"/>
      <c r="I40" s="42"/>
      <c r="J40" s="42"/>
      <c r="K40" s="41"/>
    </row>
    <row r="41" spans="1:11" ht="12.75">
      <c r="A41" s="1"/>
      <c r="B41" s="1"/>
      <c r="C41" s="2"/>
      <c r="D41" s="2"/>
      <c r="E41" s="2"/>
      <c r="F41" s="17"/>
      <c r="G41" s="2" t="s">
        <v>21</v>
      </c>
      <c r="H41" s="42">
        <f>SUM(H39)</f>
        <v>1052082</v>
      </c>
      <c r="I41" s="42">
        <f>SUM(I39)</f>
        <v>965066.5</v>
      </c>
      <c r="J41" s="42">
        <f>SUM(J39)</f>
        <v>87015.5</v>
      </c>
      <c r="K41" s="52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8" ht="12.75">
      <c r="A43" s="1"/>
      <c r="C43" s="1"/>
      <c r="D43" s="1"/>
      <c r="E43" s="1"/>
      <c r="F43" s="4"/>
      <c r="G43" s="1"/>
      <c r="H43" s="1"/>
    </row>
    <row r="44" spans="1:11" ht="12.75">
      <c r="A44" s="1"/>
      <c r="B44" s="11" t="s">
        <v>55</v>
      </c>
      <c r="C44" s="1"/>
      <c r="D44" s="1"/>
      <c r="E44" s="1"/>
      <c r="F44" s="1"/>
      <c r="G44" s="1"/>
      <c r="H44" s="1"/>
      <c r="I44" s="189" t="s">
        <v>56</v>
      </c>
      <c r="J44" s="189"/>
      <c r="K44" s="189"/>
    </row>
    <row r="45" spans="1:11" ht="12.75">
      <c r="A45" s="1"/>
      <c r="B45" s="11" t="s">
        <v>22</v>
      </c>
      <c r="C45" s="1"/>
      <c r="D45" s="1"/>
      <c r="E45" s="1"/>
      <c r="F45" s="1"/>
      <c r="G45" s="1"/>
      <c r="H45" s="1"/>
      <c r="I45" s="189" t="s">
        <v>23</v>
      </c>
      <c r="J45" s="189"/>
      <c r="K45" s="189"/>
    </row>
    <row r="46" ht="12.75">
      <c r="O46" s="4" t="s">
        <v>59</v>
      </c>
    </row>
    <row r="47" spans="1:15" ht="12.75">
      <c r="A47" s="189" t="s">
        <v>43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 ht="12.75">
      <c r="A48" s="189" t="s">
        <v>41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:15" ht="12.75">
      <c r="A49" s="189" t="s">
        <v>114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</row>
    <row r="50" spans="1:15" ht="12.75">
      <c r="A50" s="189" t="s">
        <v>95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</row>
    <row r="51" spans="1:15" ht="12.75">
      <c r="A51" s="189" t="s">
        <v>42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</row>
    <row r="52" spans="1:11" ht="12.75">
      <c r="A52" s="4" t="s">
        <v>0</v>
      </c>
      <c r="B52" s="1" t="s">
        <v>24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4" t="s">
        <v>1</v>
      </c>
      <c r="B53" s="1" t="s">
        <v>25</v>
      </c>
      <c r="C53" s="1"/>
      <c r="D53" s="1"/>
      <c r="E53" s="1"/>
      <c r="F53" s="1"/>
      <c r="G53" s="1"/>
      <c r="H53" s="1"/>
      <c r="I53" s="1"/>
      <c r="J53" s="4" t="s">
        <v>18</v>
      </c>
      <c r="K53" s="1"/>
    </row>
    <row r="54" spans="1:13" ht="12.75">
      <c r="A54" s="4" t="s">
        <v>2</v>
      </c>
      <c r="B54" s="1" t="s">
        <v>26</v>
      </c>
      <c r="C54" s="2" t="s">
        <v>3</v>
      </c>
      <c r="D54" s="1" t="s">
        <v>27</v>
      </c>
      <c r="E54" s="2"/>
      <c r="F54" s="1"/>
      <c r="G54" s="4"/>
      <c r="H54" s="4" t="s">
        <v>4</v>
      </c>
      <c r="I54" s="1" t="s">
        <v>61</v>
      </c>
      <c r="J54" s="3"/>
      <c r="K54" s="4" t="s">
        <v>5</v>
      </c>
      <c r="M54" s="1" t="s">
        <v>47</v>
      </c>
    </row>
    <row r="55" spans="1:15" ht="12.75">
      <c r="A55" s="5"/>
      <c r="B55" s="5" t="s">
        <v>7</v>
      </c>
      <c r="C55" s="5"/>
      <c r="D55" s="190" t="s">
        <v>29</v>
      </c>
      <c r="E55" s="191"/>
      <c r="F55" s="5" t="s">
        <v>30</v>
      </c>
      <c r="G55" s="5" t="s">
        <v>31</v>
      </c>
      <c r="H55" s="190" t="s">
        <v>44</v>
      </c>
      <c r="I55" s="192"/>
      <c r="J55" s="192"/>
      <c r="K55" s="191"/>
      <c r="L55" s="190" t="s">
        <v>39</v>
      </c>
      <c r="M55" s="191"/>
      <c r="N55" s="192" t="s">
        <v>16</v>
      </c>
      <c r="O55" s="191"/>
    </row>
    <row r="56" spans="1:15" ht="12.75">
      <c r="A56" s="6" t="s">
        <v>6</v>
      </c>
      <c r="B56" s="6" t="s">
        <v>8</v>
      </c>
      <c r="C56" s="6" t="s">
        <v>10</v>
      </c>
      <c r="D56" s="182">
        <v>37986</v>
      </c>
      <c r="E56" s="183"/>
      <c r="F56" s="6" t="s">
        <v>32</v>
      </c>
      <c r="G56" s="6" t="s">
        <v>33</v>
      </c>
      <c r="H56" s="184" t="s">
        <v>11</v>
      </c>
      <c r="I56" s="185"/>
      <c r="J56" s="185"/>
      <c r="K56" s="186"/>
      <c r="L56" s="184" t="s">
        <v>40</v>
      </c>
      <c r="M56" s="186"/>
      <c r="N56" s="187">
        <v>38352</v>
      </c>
      <c r="O56" s="188"/>
    </row>
    <row r="57" spans="1:15" ht="12.75">
      <c r="A57" s="7"/>
      <c r="B57" s="7" t="s">
        <v>9</v>
      </c>
      <c r="C57" s="7"/>
      <c r="D57" s="8" t="s">
        <v>17</v>
      </c>
      <c r="E57" s="8" t="s">
        <v>34</v>
      </c>
      <c r="F57" s="7" t="s">
        <v>35</v>
      </c>
      <c r="G57" s="7" t="s">
        <v>36</v>
      </c>
      <c r="H57" s="7" t="s">
        <v>12</v>
      </c>
      <c r="I57" s="7" t="s">
        <v>13</v>
      </c>
      <c r="J57" s="7" t="s">
        <v>37</v>
      </c>
      <c r="K57" s="7" t="s">
        <v>14</v>
      </c>
      <c r="L57" s="8" t="s">
        <v>15</v>
      </c>
      <c r="M57" s="8" t="s">
        <v>38</v>
      </c>
      <c r="N57" s="8" t="s">
        <v>17</v>
      </c>
      <c r="O57" s="8" t="s">
        <v>28</v>
      </c>
    </row>
    <row r="58" spans="1:15" ht="12.75">
      <c r="A58" s="9"/>
      <c r="B58" s="25"/>
      <c r="C58" s="9"/>
      <c r="D58" s="14"/>
      <c r="E58" s="14"/>
      <c r="F58" s="14"/>
      <c r="G58" s="14"/>
      <c r="H58" s="27"/>
      <c r="I58" s="27"/>
      <c r="J58" s="27"/>
      <c r="K58" s="27"/>
      <c r="L58" s="14"/>
      <c r="M58" s="14"/>
      <c r="N58" s="18"/>
      <c r="O58" s="18"/>
    </row>
    <row r="59" spans="1:15" ht="12.75">
      <c r="A59" s="9"/>
      <c r="B59" s="25" t="s">
        <v>108</v>
      </c>
      <c r="C59" s="9"/>
      <c r="D59" s="14"/>
      <c r="E59" s="14"/>
      <c r="F59" s="14"/>
      <c r="G59" s="14"/>
      <c r="H59" s="27"/>
      <c r="I59" s="27"/>
      <c r="J59" s="27"/>
      <c r="K59" s="27"/>
      <c r="L59" s="14"/>
      <c r="M59" s="14"/>
      <c r="N59" s="18"/>
      <c r="O59" s="18"/>
    </row>
    <row r="60" spans="1:15" ht="12.75">
      <c r="A60" s="9" t="s">
        <v>600</v>
      </c>
      <c r="B60" s="9" t="s">
        <v>109</v>
      </c>
      <c r="C60" s="9" t="s">
        <v>45</v>
      </c>
      <c r="D60" s="14"/>
      <c r="E60" s="14"/>
      <c r="F60" s="14" t="s">
        <v>51</v>
      </c>
      <c r="G60" s="14" t="s">
        <v>49</v>
      </c>
      <c r="H60" s="39">
        <v>550781</v>
      </c>
      <c r="I60" s="39">
        <f>SUM(H60*80%)</f>
        <v>440624.80000000005</v>
      </c>
      <c r="J60" s="39">
        <f>SUM(H60*20%)</f>
        <v>110156.20000000001</v>
      </c>
      <c r="K60" s="50"/>
      <c r="L60" s="14" t="s">
        <v>110</v>
      </c>
      <c r="M60" s="14">
        <v>1</v>
      </c>
      <c r="N60" s="18"/>
      <c r="O60" s="18"/>
    </row>
    <row r="61" spans="1:15" ht="12.75">
      <c r="A61" s="9"/>
      <c r="B61" s="9"/>
      <c r="C61" s="9"/>
      <c r="D61" s="14"/>
      <c r="E61" s="14"/>
      <c r="F61" s="14"/>
      <c r="G61" s="14"/>
      <c r="H61" s="39"/>
      <c r="I61" s="39"/>
      <c r="J61" s="39"/>
      <c r="K61" s="50"/>
      <c r="L61" s="14"/>
      <c r="M61" s="14"/>
      <c r="N61" s="18"/>
      <c r="O61" s="18"/>
    </row>
    <row r="62" spans="1:15" ht="12.75">
      <c r="A62" s="9"/>
      <c r="B62" s="9"/>
      <c r="C62" s="9"/>
      <c r="D62" s="14"/>
      <c r="E62" s="14"/>
      <c r="F62" s="14"/>
      <c r="G62" s="14"/>
      <c r="H62" s="39"/>
      <c r="I62" s="39"/>
      <c r="J62" s="39"/>
      <c r="K62" s="50"/>
      <c r="L62" s="14"/>
      <c r="M62" s="14"/>
      <c r="N62" s="18"/>
      <c r="O62" s="18"/>
    </row>
    <row r="63" spans="1:15" ht="12.75">
      <c r="A63" s="9"/>
      <c r="B63" s="9"/>
      <c r="C63" s="9"/>
      <c r="D63" s="14"/>
      <c r="E63" s="14"/>
      <c r="F63" s="14"/>
      <c r="G63" s="14"/>
      <c r="H63" s="39"/>
      <c r="I63" s="39"/>
      <c r="J63" s="27"/>
      <c r="K63" s="27"/>
      <c r="L63" s="14"/>
      <c r="M63" s="14"/>
      <c r="N63" s="18"/>
      <c r="O63" s="18"/>
    </row>
    <row r="64" spans="1:15" ht="12.75">
      <c r="A64" s="9"/>
      <c r="B64" s="9"/>
      <c r="C64" s="9"/>
      <c r="D64" s="14"/>
      <c r="E64" s="14"/>
      <c r="F64" s="14"/>
      <c r="G64" s="14"/>
      <c r="H64" s="39"/>
      <c r="I64" s="39"/>
      <c r="J64" s="39"/>
      <c r="K64" s="50"/>
      <c r="L64" s="14"/>
      <c r="M64" s="14"/>
      <c r="N64" s="18"/>
      <c r="O64" s="18"/>
    </row>
    <row r="65" spans="1:15" ht="12.75">
      <c r="A65" s="9"/>
      <c r="B65" s="9"/>
      <c r="C65" s="9"/>
      <c r="D65" s="14"/>
      <c r="E65" s="14"/>
      <c r="F65" s="14"/>
      <c r="G65" s="14"/>
      <c r="H65" s="39"/>
      <c r="I65" s="39"/>
      <c r="J65" s="39"/>
      <c r="K65" s="50"/>
      <c r="L65" s="14"/>
      <c r="M65" s="14"/>
      <c r="N65" s="18"/>
      <c r="O65" s="18"/>
    </row>
    <row r="66" spans="1:15" ht="12.75">
      <c r="A66" s="9"/>
      <c r="B66" s="9"/>
      <c r="C66" s="9"/>
      <c r="D66" s="9"/>
      <c r="E66" s="9"/>
      <c r="F66" s="12"/>
      <c r="G66" s="12"/>
      <c r="H66" s="36"/>
      <c r="I66" s="36"/>
      <c r="J66" s="36"/>
      <c r="K66" s="36"/>
      <c r="L66" s="9"/>
      <c r="M66" s="9"/>
      <c r="N66" s="18"/>
      <c r="O66" s="18"/>
    </row>
    <row r="67" spans="1:15" ht="12.75">
      <c r="A67" s="9"/>
      <c r="B67" s="25" t="s">
        <v>253</v>
      </c>
      <c r="C67" s="9"/>
      <c r="D67" s="14"/>
      <c r="E67" s="14"/>
      <c r="F67" s="14"/>
      <c r="G67" s="14"/>
      <c r="H67" s="39"/>
      <c r="I67" s="39"/>
      <c r="J67" s="39"/>
      <c r="K67" s="50"/>
      <c r="L67" s="14"/>
      <c r="M67" s="14"/>
      <c r="N67" s="18"/>
      <c r="O67" s="18"/>
    </row>
    <row r="68" spans="1:15" ht="12.75">
      <c r="A68" s="9" t="s">
        <v>601</v>
      </c>
      <c r="B68" s="9" t="s">
        <v>260</v>
      </c>
      <c r="C68" s="9" t="s">
        <v>157</v>
      </c>
      <c r="D68" s="14"/>
      <c r="E68" s="14"/>
      <c r="F68" s="14" t="s">
        <v>58</v>
      </c>
      <c r="G68" s="14" t="s">
        <v>49</v>
      </c>
      <c r="H68" s="39">
        <v>232144</v>
      </c>
      <c r="I68" s="39">
        <f>SUM(H68*80%)</f>
        <v>185715.2</v>
      </c>
      <c r="J68" s="39">
        <f>SUM(H68*20%)</f>
        <v>46428.8</v>
      </c>
      <c r="K68" s="50"/>
      <c r="L68" s="14" t="s">
        <v>261</v>
      </c>
      <c r="M68" s="14">
        <v>1</v>
      </c>
      <c r="N68" s="18"/>
      <c r="O68" s="18"/>
    </row>
    <row r="69" spans="1:15" ht="12.75">
      <c r="A69" s="9"/>
      <c r="B69" s="9"/>
      <c r="C69" s="9"/>
      <c r="D69" s="14"/>
      <c r="E69" s="14"/>
      <c r="F69" s="14"/>
      <c r="G69" s="14"/>
      <c r="H69" s="39"/>
      <c r="I69" s="39"/>
      <c r="J69" s="39"/>
      <c r="K69" s="50"/>
      <c r="L69" s="14"/>
      <c r="M69" s="14"/>
      <c r="N69" s="18"/>
      <c r="O69" s="18"/>
    </row>
    <row r="70" spans="1:15" ht="12.75">
      <c r="A70" s="9"/>
      <c r="B70" s="9"/>
      <c r="C70" s="9"/>
      <c r="D70" s="14"/>
      <c r="E70" s="14"/>
      <c r="F70" s="14"/>
      <c r="G70" s="14"/>
      <c r="H70" s="39"/>
      <c r="I70" s="39"/>
      <c r="J70" s="39"/>
      <c r="K70" s="50"/>
      <c r="L70" s="14"/>
      <c r="M70" s="14"/>
      <c r="N70" s="18"/>
      <c r="O70" s="18"/>
    </row>
    <row r="71" spans="1:15" ht="12.75">
      <c r="A71" s="9" t="s">
        <v>602</v>
      </c>
      <c r="B71" s="9" t="s">
        <v>260</v>
      </c>
      <c r="C71" s="9" t="s">
        <v>262</v>
      </c>
      <c r="D71" s="14"/>
      <c r="E71" s="14"/>
      <c r="F71" s="14" t="s">
        <v>58</v>
      </c>
      <c r="G71" s="14" t="s">
        <v>49</v>
      </c>
      <c r="H71" s="39">
        <v>232144</v>
      </c>
      <c r="I71" s="39">
        <f>SUM(H71*80%)</f>
        <v>185715.2</v>
      </c>
      <c r="J71" s="39">
        <f>SUM(H71*20%)</f>
        <v>46428.8</v>
      </c>
      <c r="K71" s="50"/>
      <c r="L71" s="14" t="s">
        <v>261</v>
      </c>
      <c r="M71" s="14">
        <v>1</v>
      </c>
      <c r="N71" s="18"/>
      <c r="O71" s="18"/>
    </row>
    <row r="72" spans="1:15" ht="12.75">
      <c r="A72" s="9"/>
      <c r="B72" s="9"/>
      <c r="C72" s="9"/>
      <c r="D72" s="14"/>
      <c r="E72" s="14"/>
      <c r="F72" s="14"/>
      <c r="G72" s="14"/>
      <c r="H72" s="39"/>
      <c r="I72" s="39"/>
      <c r="J72" s="39"/>
      <c r="K72" s="50"/>
      <c r="L72" s="14"/>
      <c r="M72" s="14"/>
      <c r="N72" s="18"/>
      <c r="O72" s="18"/>
    </row>
    <row r="73" spans="1:15" ht="12.75">
      <c r="A73" s="9"/>
      <c r="B73" s="9"/>
      <c r="C73" s="9"/>
      <c r="D73" s="9"/>
      <c r="E73" s="9"/>
      <c r="F73" s="14"/>
      <c r="G73" s="14"/>
      <c r="H73" s="39"/>
      <c r="I73" s="39"/>
      <c r="J73" s="39"/>
      <c r="K73" s="36"/>
      <c r="L73" s="14"/>
      <c r="M73" s="14"/>
      <c r="N73" s="18"/>
      <c r="O73" s="18"/>
    </row>
    <row r="74" spans="1:15" ht="12.75">
      <c r="A74" s="9" t="s">
        <v>603</v>
      </c>
      <c r="B74" s="9" t="s">
        <v>260</v>
      </c>
      <c r="C74" s="9" t="s">
        <v>263</v>
      </c>
      <c r="D74" s="14"/>
      <c r="E74" s="14"/>
      <c r="F74" s="14" t="s">
        <v>58</v>
      </c>
      <c r="G74" s="14" t="s">
        <v>49</v>
      </c>
      <c r="H74" s="39">
        <v>232144</v>
      </c>
      <c r="I74" s="39">
        <f>SUM(H74*80%)</f>
        <v>185715.2</v>
      </c>
      <c r="J74" s="39">
        <f>SUM(H74*20%)</f>
        <v>46428.8</v>
      </c>
      <c r="K74" s="50"/>
      <c r="L74" s="14" t="s">
        <v>261</v>
      </c>
      <c r="M74" s="14">
        <v>1</v>
      </c>
      <c r="N74" s="18"/>
      <c r="O74" s="18"/>
    </row>
    <row r="75" spans="1:15" ht="12.75">
      <c r="A75" s="9"/>
      <c r="B75" s="9"/>
      <c r="C75" s="9"/>
      <c r="D75" s="14"/>
      <c r="E75" s="14"/>
      <c r="F75" s="14"/>
      <c r="G75" s="14"/>
      <c r="H75" s="39"/>
      <c r="I75" s="39"/>
      <c r="J75" s="39"/>
      <c r="K75" s="50"/>
      <c r="L75" s="14"/>
      <c r="M75" s="14"/>
      <c r="N75" s="18"/>
      <c r="O75" s="18"/>
    </row>
    <row r="76" spans="1:15" ht="12.75">
      <c r="A76" s="9"/>
      <c r="B76" s="25"/>
      <c r="C76" s="9"/>
      <c r="D76" s="14"/>
      <c r="E76" s="14"/>
      <c r="F76" s="14"/>
      <c r="G76" s="14"/>
      <c r="H76" s="27"/>
      <c r="I76" s="27"/>
      <c r="J76" s="27"/>
      <c r="K76" s="27"/>
      <c r="L76" s="14"/>
      <c r="M76" s="14"/>
      <c r="N76" s="18"/>
      <c r="O76" s="18"/>
    </row>
    <row r="77" spans="1:15" ht="12.75">
      <c r="A77" s="9"/>
      <c r="B77" s="9"/>
      <c r="C77" s="9"/>
      <c r="D77" s="14"/>
      <c r="E77" s="14"/>
      <c r="F77" s="14"/>
      <c r="G77" s="14"/>
      <c r="H77" s="39"/>
      <c r="I77" s="39"/>
      <c r="J77" s="39"/>
      <c r="K77" s="50"/>
      <c r="L77" s="14"/>
      <c r="M77" s="14"/>
      <c r="N77" s="18"/>
      <c r="O77" s="18"/>
    </row>
    <row r="78" spans="1:15" ht="12.75">
      <c r="A78" s="9"/>
      <c r="B78" s="9"/>
      <c r="C78" s="9"/>
      <c r="D78" s="14"/>
      <c r="E78" s="14"/>
      <c r="F78" s="14"/>
      <c r="G78" s="14"/>
      <c r="H78" s="39"/>
      <c r="I78" s="39"/>
      <c r="J78" s="39"/>
      <c r="K78" s="50"/>
      <c r="L78" s="14"/>
      <c r="M78" s="14"/>
      <c r="N78" s="18"/>
      <c r="O78" s="18"/>
    </row>
    <row r="79" spans="1:15" ht="12.75">
      <c r="A79" s="9"/>
      <c r="B79" s="9"/>
      <c r="C79" s="9"/>
      <c r="D79" s="14"/>
      <c r="E79" s="14"/>
      <c r="F79" s="14"/>
      <c r="G79" s="14"/>
      <c r="H79" s="39"/>
      <c r="I79" s="39"/>
      <c r="J79" s="39"/>
      <c r="K79" s="50"/>
      <c r="L79" s="14"/>
      <c r="M79" s="14"/>
      <c r="N79" s="18"/>
      <c r="O79" s="18"/>
    </row>
    <row r="80" spans="1:15" ht="12.75">
      <c r="A80" s="9"/>
      <c r="B80" s="9"/>
      <c r="C80" s="9"/>
      <c r="D80" s="14"/>
      <c r="E80" s="14"/>
      <c r="F80" s="14"/>
      <c r="G80" s="14"/>
      <c r="H80" s="39"/>
      <c r="I80" s="39"/>
      <c r="J80" s="39"/>
      <c r="K80" s="50"/>
      <c r="L80" s="14"/>
      <c r="M80" s="14"/>
      <c r="N80" s="18"/>
      <c r="O80" s="18"/>
    </row>
    <row r="81" spans="1:15" ht="12.75">
      <c r="A81" s="9"/>
      <c r="B81" s="25"/>
      <c r="C81" s="9"/>
      <c r="D81" s="14"/>
      <c r="E81" s="14"/>
      <c r="F81" s="14"/>
      <c r="G81" s="14"/>
      <c r="H81" s="39"/>
      <c r="I81" s="39"/>
      <c r="J81" s="39"/>
      <c r="K81" s="50"/>
      <c r="L81" s="14"/>
      <c r="M81" s="14"/>
      <c r="N81" s="18"/>
      <c r="O81" s="18"/>
    </row>
    <row r="82" spans="1:15" ht="12.75">
      <c r="A82" s="9"/>
      <c r="B82" s="9"/>
      <c r="C82" s="9"/>
      <c r="D82" s="14"/>
      <c r="E82" s="14"/>
      <c r="F82" s="14"/>
      <c r="G82" s="14"/>
      <c r="H82" s="39"/>
      <c r="I82" s="39"/>
      <c r="J82" s="39"/>
      <c r="K82" s="50"/>
      <c r="L82" s="14"/>
      <c r="M82" s="14"/>
      <c r="N82" s="18"/>
      <c r="O82" s="18"/>
    </row>
    <row r="83" spans="1:15" ht="12.75">
      <c r="A83" s="10"/>
      <c r="B83" s="10"/>
      <c r="C83" s="10"/>
      <c r="D83" s="10"/>
      <c r="E83" s="10"/>
      <c r="F83" s="13"/>
      <c r="G83" s="13"/>
      <c r="H83" s="40"/>
      <c r="I83" s="40"/>
      <c r="J83" s="40"/>
      <c r="K83" s="40"/>
      <c r="L83" s="10"/>
      <c r="M83" s="10"/>
      <c r="N83" s="19"/>
      <c r="O83" s="19"/>
    </row>
    <row r="84" spans="1:11" ht="12.75">
      <c r="A84" s="1"/>
      <c r="B84" s="1"/>
      <c r="C84" s="2"/>
      <c r="D84" s="2"/>
      <c r="E84" s="2"/>
      <c r="F84" s="15"/>
      <c r="G84" s="2" t="s">
        <v>19</v>
      </c>
      <c r="H84" s="41">
        <f>SUM(H58:H83)</f>
        <v>1247213</v>
      </c>
      <c r="I84" s="41">
        <f>SUM(I58:I83)</f>
        <v>997770.3999999999</v>
      </c>
      <c r="J84" s="41">
        <f>SUM(J58:J83)</f>
        <v>249442.59999999998</v>
      </c>
      <c r="K84" s="51"/>
    </row>
    <row r="85" spans="1:11" ht="12.75">
      <c r="A85" s="1"/>
      <c r="B85" s="1"/>
      <c r="C85" s="2"/>
      <c r="D85" s="2"/>
      <c r="E85" s="2"/>
      <c r="F85" s="16"/>
      <c r="G85" s="2" t="s">
        <v>20</v>
      </c>
      <c r="H85" s="42"/>
      <c r="I85" s="42"/>
      <c r="J85" s="42"/>
      <c r="K85" s="41"/>
    </row>
    <row r="86" spans="1:11" ht="12.75">
      <c r="A86" s="1"/>
      <c r="B86" s="1"/>
      <c r="C86" s="2"/>
      <c r="D86" s="2"/>
      <c r="E86" s="2"/>
      <c r="F86" s="17"/>
      <c r="G86" s="2" t="s">
        <v>21</v>
      </c>
      <c r="H86" s="42"/>
      <c r="I86" s="42"/>
      <c r="J86" s="42"/>
      <c r="K86" s="52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8" ht="12.75">
      <c r="A88" s="1"/>
      <c r="C88" s="1"/>
      <c r="D88" s="1"/>
      <c r="E88" s="1"/>
      <c r="F88" s="4"/>
      <c r="G88" s="1"/>
      <c r="H88" s="1"/>
    </row>
    <row r="89" spans="1:11" ht="12.75">
      <c r="A89" s="1"/>
      <c r="B89" s="11" t="s">
        <v>55</v>
      </c>
      <c r="C89" s="1"/>
      <c r="D89" s="1"/>
      <c r="E89" s="1"/>
      <c r="F89" s="1"/>
      <c r="G89" s="1"/>
      <c r="H89" s="1"/>
      <c r="I89" s="189" t="s">
        <v>56</v>
      </c>
      <c r="J89" s="189"/>
      <c r="K89" s="189"/>
    </row>
    <row r="90" spans="1:11" ht="12.75">
      <c r="A90" s="1"/>
      <c r="B90" s="11" t="s">
        <v>22</v>
      </c>
      <c r="C90" s="1"/>
      <c r="D90" s="1"/>
      <c r="E90" s="1"/>
      <c r="F90" s="1"/>
      <c r="G90" s="1"/>
      <c r="H90" s="1"/>
      <c r="I90" s="189" t="s">
        <v>23</v>
      </c>
      <c r="J90" s="189"/>
      <c r="K90" s="189"/>
    </row>
    <row r="91" ht="12.75">
      <c r="O91" s="4" t="s">
        <v>59</v>
      </c>
    </row>
    <row r="92" spans="1:15" ht="12.75">
      <c r="A92" s="189" t="s">
        <v>43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3" spans="1:15" ht="12.75">
      <c r="A93" s="189" t="s">
        <v>41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</row>
    <row r="94" spans="1:15" ht="12.75">
      <c r="A94" s="189" t="s">
        <v>114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 t="s">
        <v>95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 t="s">
        <v>42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1" ht="12.75">
      <c r="A97" s="4" t="s">
        <v>0</v>
      </c>
      <c r="B97" s="1" t="s">
        <v>24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4" t="s">
        <v>1</v>
      </c>
      <c r="B98" s="1" t="s">
        <v>25</v>
      </c>
      <c r="C98" s="1"/>
      <c r="D98" s="1"/>
      <c r="E98" s="1"/>
      <c r="F98" s="1"/>
      <c r="G98" s="1"/>
      <c r="H98" s="1"/>
      <c r="I98" s="1"/>
      <c r="J98" s="4" t="s">
        <v>18</v>
      </c>
      <c r="K98" s="1"/>
    </row>
    <row r="99" spans="1:13" ht="12.75">
      <c r="A99" s="4" t="s">
        <v>2</v>
      </c>
      <c r="B99" s="1" t="s">
        <v>26</v>
      </c>
      <c r="C99" s="2" t="s">
        <v>3</v>
      </c>
      <c r="D99" s="1" t="s">
        <v>27</v>
      </c>
      <c r="E99" s="2"/>
      <c r="F99" s="1"/>
      <c r="G99" s="4"/>
      <c r="H99" s="4" t="s">
        <v>4</v>
      </c>
      <c r="I99" s="1" t="s">
        <v>61</v>
      </c>
      <c r="J99" s="3"/>
      <c r="K99" s="4" t="s">
        <v>5</v>
      </c>
      <c r="M99" s="1" t="s">
        <v>47</v>
      </c>
    </row>
    <row r="100" spans="1:15" ht="12.75">
      <c r="A100" s="5"/>
      <c r="B100" s="5" t="s">
        <v>7</v>
      </c>
      <c r="C100" s="5"/>
      <c r="D100" s="190" t="s">
        <v>29</v>
      </c>
      <c r="E100" s="191"/>
      <c r="F100" s="5" t="s">
        <v>30</v>
      </c>
      <c r="G100" s="5" t="s">
        <v>31</v>
      </c>
      <c r="H100" s="190" t="s">
        <v>44</v>
      </c>
      <c r="I100" s="192"/>
      <c r="J100" s="192"/>
      <c r="K100" s="191"/>
      <c r="L100" s="190" t="s">
        <v>39</v>
      </c>
      <c r="M100" s="191"/>
      <c r="N100" s="192" t="s">
        <v>16</v>
      </c>
      <c r="O100" s="191"/>
    </row>
    <row r="101" spans="1:15" ht="12.75">
      <c r="A101" s="6" t="s">
        <v>6</v>
      </c>
      <c r="B101" s="6" t="s">
        <v>8</v>
      </c>
      <c r="C101" s="6" t="s">
        <v>10</v>
      </c>
      <c r="D101" s="182">
        <v>37986</v>
      </c>
      <c r="E101" s="183"/>
      <c r="F101" s="6" t="s">
        <v>32</v>
      </c>
      <c r="G101" s="6" t="s">
        <v>33</v>
      </c>
      <c r="H101" s="184" t="s">
        <v>11</v>
      </c>
      <c r="I101" s="185"/>
      <c r="J101" s="185"/>
      <c r="K101" s="186"/>
      <c r="L101" s="184" t="s">
        <v>40</v>
      </c>
      <c r="M101" s="186"/>
      <c r="N101" s="187">
        <v>38352</v>
      </c>
      <c r="O101" s="188"/>
    </row>
    <row r="102" spans="1:15" ht="12.75">
      <c r="A102" s="7"/>
      <c r="B102" s="7" t="s">
        <v>9</v>
      </c>
      <c r="C102" s="7"/>
      <c r="D102" s="8" t="s">
        <v>17</v>
      </c>
      <c r="E102" s="8" t="s">
        <v>34</v>
      </c>
      <c r="F102" s="7" t="s">
        <v>35</v>
      </c>
      <c r="G102" s="7" t="s">
        <v>36</v>
      </c>
      <c r="H102" s="7" t="s">
        <v>12</v>
      </c>
      <c r="I102" s="7" t="s">
        <v>13</v>
      </c>
      <c r="J102" s="7" t="s">
        <v>37</v>
      </c>
      <c r="K102" s="7" t="s">
        <v>14</v>
      </c>
      <c r="L102" s="8" t="s">
        <v>15</v>
      </c>
      <c r="M102" s="8" t="s">
        <v>38</v>
      </c>
      <c r="N102" s="8" t="s">
        <v>17</v>
      </c>
      <c r="O102" s="8" t="s">
        <v>28</v>
      </c>
    </row>
    <row r="103" spans="1:15" ht="12.75">
      <c r="A103" s="9"/>
      <c r="B103" s="25" t="s">
        <v>111</v>
      </c>
      <c r="C103" s="9"/>
      <c r="D103" s="14"/>
      <c r="E103" s="14"/>
      <c r="F103" s="14"/>
      <c r="G103" s="14"/>
      <c r="H103" s="27"/>
      <c r="I103" s="27"/>
      <c r="J103" s="27"/>
      <c r="K103" s="27"/>
      <c r="L103" s="14"/>
      <c r="M103" s="14"/>
      <c r="N103" s="18"/>
      <c r="O103" s="18"/>
    </row>
    <row r="104" spans="1:15" ht="12.75">
      <c r="A104" s="9" t="s">
        <v>604</v>
      </c>
      <c r="B104" s="9" t="s">
        <v>112</v>
      </c>
      <c r="C104" s="9" t="s">
        <v>52</v>
      </c>
      <c r="D104" s="14"/>
      <c r="E104" s="14"/>
      <c r="F104" s="14" t="s">
        <v>51</v>
      </c>
      <c r="G104" s="14" t="s">
        <v>49</v>
      </c>
      <c r="H104" s="39">
        <v>621098</v>
      </c>
      <c r="I104" s="39">
        <f>SUM(H104*100%)</f>
        <v>621098</v>
      </c>
      <c r="J104" s="39"/>
      <c r="K104" s="50"/>
      <c r="L104" s="14" t="s">
        <v>113</v>
      </c>
      <c r="M104" s="14">
        <v>1</v>
      </c>
      <c r="N104" s="18"/>
      <c r="O104" s="18"/>
    </row>
    <row r="105" spans="1:15" ht="12.75">
      <c r="A105" s="9"/>
      <c r="B105" s="9"/>
      <c r="C105" s="9"/>
      <c r="D105" s="9"/>
      <c r="E105" s="9"/>
      <c r="F105" s="12"/>
      <c r="G105" s="12"/>
      <c r="H105" s="36"/>
      <c r="I105" s="36"/>
      <c r="J105" s="36"/>
      <c r="K105" s="36"/>
      <c r="L105" s="9"/>
      <c r="M105" s="9"/>
      <c r="N105" s="18"/>
      <c r="O105" s="18"/>
    </row>
    <row r="106" spans="1:15" ht="12.75">
      <c r="A106" s="9" t="s">
        <v>605</v>
      </c>
      <c r="B106" s="9" t="s">
        <v>112</v>
      </c>
      <c r="C106" s="9" t="s">
        <v>96</v>
      </c>
      <c r="D106" s="14"/>
      <c r="E106" s="14"/>
      <c r="F106" s="14" t="s">
        <v>51</v>
      </c>
      <c r="G106" s="14" t="s">
        <v>49</v>
      </c>
      <c r="H106" s="39">
        <v>621098</v>
      </c>
      <c r="I106" s="39">
        <f>SUM(H106*100%)</f>
        <v>621098</v>
      </c>
      <c r="J106" s="39"/>
      <c r="K106" s="50"/>
      <c r="L106" s="14" t="s">
        <v>113</v>
      </c>
      <c r="M106" s="14">
        <v>1</v>
      </c>
      <c r="N106" s="18"/>
      <c r="O106" s="18"/>
    </row>
    <row r="107" spans="1:15" ht="12.75">
      <c r="A107" s="9"/>
      <c r="B107" s="9"/>
      <c r="C107" s="9"/>
      <c r="D107" s="9"/>
      <c r="E107" s="9"/>
      <c r="F107" s="12"/>
      <c r="G107" s="12"/>
      <c r="H107" s="36"/>
      <c r="I107" s="36"/>
      <c r="J107" s="36"/>
      <c r="K107" s="36"/>
      <c r="L107" s="9"/>
      <c r="M107" s="9"/>
      <c r="N107" s="18"/>
      <c r="O107" s="18"/>
    </row>
    <row r="108" spans="1:15" ht="12.75">
      <c r="A108" s="9" t="s">
        <v>606</v>
      </c>
      <c r="B108" s="9" t="s">
        <v>112</v>
      </c>
      <c r="C108" s="9" t="s">
        <v>99</v>
      </c>
      <c r="D108" s="14"/>
      <c r="E108" s="14"/>
      <c r="F108" s="14" t="s">
        <v>51</v>
      </c>
      <c r="G108" s="14" t="s">
        <v>49</v>
      </c>
      <c r="H108" s="39">
        <v>621098</v>
      </c>
      <c r="I108" s="39">
        <f>SUM(H108*100%)</f>
        <v>621098</v>
      </c>
      <c r="J108" s="39"/>
      <c r="K108" s="50"/>
      <c r="L108" s="14" t="s">
        <v>113</v>
      </c>
      <c r="M108" s="14">
        <v>1</v>
      </c>
      <c r="N108" s="18"/>
      <c r="O108" s="18"/>
    </row>
    <row r="109" spans="1:15" ht="12.75">
      <c r="A109" s="9"/>
      <c r="B109" s="9"/>
      <c r="C109" s="9"/>
      <c r="D109" s="14"/>
      <c r="E109" s="14"/>
      <c r="F109" s="14"/>
      <c r="G109" s="14"/>
      <c r="H109" s="39"/>
      <c r="I109" s="39"/>
      <c r="J109" s="39"/>
      <c r="K109" s="50"/>
      <c r="L109" s="14"/>
      <c r="M109" s="14"/>
      <c r="N109" s="18"/>
      <c r="O109" s="18"/>
    </row>
    <row r="110" spans="1:15" ht="12.75">
      <c r="A110" s="9"/>
      <c r="B110" s="25" t="s">
        <v>104</v>
      </c>
      <c r="C110" s="9"/>
      <c r="D110" s="9"/>
      <c r="E110" s="9"/>
      <c r="F110" s="14"/>
      <c r="G110" s="14"/>
      <c r="H110" s="39"/>
      <c r="I110" s="39"/>
      <c r="J110" s="39"/>
      <c r="K110" s="36"/>
      <c r="L110" s="14"/>
      <c r="M110" s="14"/>
      <c r="N110" s="18"/>
      <c r="O110" s="18"/>
    </row>
    <row r="111" spans="1:15" ht="12.75">
      <c r="A111" s="9" t="s">
        <v>607</v>
      </c>
      <c r="B111" s="9" t="s">
        <v>105</v>
      </c>
      <c r="C111" s="9" t="s">
        <v>53</v>
      </c>
      <c r="D111" s="14"/>
      <c r="E111" s="14"/>
      <c r="F111" s="14" t="s">
        <v>51</v>
      </c>
      <c r="G111" s="14" t="s">
        <v>49</v>
      </c>
      <c r="H111" s="39">
        <v>170000</v>
      </c>
      <c r="I111" s="39">
        <f>SUM(H111*80%)</f>
        <v>136000</v>
      </c>
      <c r="J111" s="39">
        <f>SUM(H111*20%)</f>
        <v>34000</v>
      </c>
      <c r="K111" s="50"/>
      <c r="L111" s="14" t="s">
        <v>105</v>
      </c>
      <c r="M111" s="14">
        <v>1</v>
      </c>
      <c r="N111" s="18"/>
      <c r="O111" s="18"/>
    </row>
    <row r="112" spans="1:15" ht="12.75">
      <c r="A112" s="9"/>
      <c r="B112" s="9"/>
      <c r="C112" s="9"/>
      <c r="D112" s="9"/>
      <c r="E112" s="9"/>
      <c r="F112" s="14"/>
      <c r="G112" s="14"/>
      <c r="H112" s="39"/>
      <c r="I112" s="39"/>
      <c r="J112" s="39"/>
      <c r="K112" s="36"/>
      <c r="L112" s="14"/>
      <c r="M112" s="14"/>
      <c r="N112" s="18"/>
      <c r="O112" s="18"/>
    </row>
    <row r="113" spans="1:15" ht="12.75">
      <c r="A113" s="9" t="s">
        <v>608</v>
      </c>
      <c r="B113" s="9" t="s">
        <v>105</v>
      </c>
      <c r="C113" s="9" t="s">
        <v>106</v>
      </c>
      <c r="D113" s="14"/>
      <c r="E113" s="14"/>
      <c r="F113" s="14" t="s">
        <v>51</v>
      </c>
      <c r="G113" s="14" t="s">
        <v>49</v>
      </c>
      <c r="H113" s="39">
        <v>700000</v>
      </c>
      <c r="I113" s="39">
        <f>SUM(H113*100%)</f>
        <v>700000</v>
      </c>
      <c r="J113" s="39"/>
      <c r="K113" s="50"/>
      <c r="L113" s="14" t="s">
        <v>105</v>
      </c>
      <c r="M113" s="14">
        <v>1</v>
      </c>
      <c r="N113" s="18"/>
      <c r="O113" s="18"/>
    </row>
    <row r="114" spans="1:15" ht="12.75">
      <c r="A114" s="9"/>
      <c r="B114" s="9"/>
      <c r="C114" s="9"/>
      <c r="D114" s="14"/>
      <c r="E114" s="14"/>
      <c r="F114" s="14"/>
      <c r="G114" s="14"/>
      <c r="H114" s="39"/>
      <c r="I114" s="39"/>
      <c r="J114" s="39"/>
      <c r="K114" s="50"/>
      <c r="L114" s="14"/>
      <c r="M114" s="14"/>
      <c r="N114" s="18"/>
      <c r="O114" s="18"/>
    </row>
    <row r="115" spans="1:15" ht="12.75">
      <c r="A115" s="9" t="s">
        <v>609</v>
      </c>
      <c r="B115" s="9" t="s">
        <v>105</v>
      </c>
      <c r="C115" s="9" t="s">
        <v>275</v>
      </c>
      <c r="D115" s="14"/>
      <c r="E115" s="14"/>
      <c r="F115" s="14" t="s">
        <v>51</v>
      </c>
      <c r="G115" s="14" t="s">
        <v>49</v>
      </c>
      <c r="H115" s="39">
        <v>250000</v>
      </c>
      <c r="I115" s="39">
        <f>SUM(H115*100%)</f>
        <v>250000</v>
      </c>
      <c r="J115" s="39"/>
      <c r="K115" s="50"/>
      <c r="L115" s="14" t="s">
        <v>105</v>
      </c>
      <c r="M115" s="14">
        <v>1</v>
      </c>
      <c r="N115" s="18"/>
      <c r="O115" s="18"/>
    </row>
    <row r="116" spans="1:15" ht="12.75">
      <c r="A116" s="9"/>
      <c r="B116" s="25"/>
      <c r="C116" s="9"/>
      <c r="D116" s="14"/>
      <c r="E116" s="14"/>
      <c r="F116" s="14"/>
      <c r="G116" s="14"/>
      <c r="H116" s="27"/>
      <c r="I116" s="27"/>
      <c r="J116" s="27"/>
      <c r="K116" s="27"/>
      <c r="L116" s="14"/>
      <c r="M116" s="14"/>
      <c r="N116" s="18"/>
      <c r="O116" s="18"/>
    </row>
    <row r="117" spans="1:15" ht="12.75">
      <c r="A117" s="9"/>
      <c r="B117" s="25" t="s">
        <v>134</v>
      </c>
      <c r="C117" s="9"/>
      <c r="D117" s="14"/>
      <c r="E117" s="14"/>
      <c r="F117" s="14"/>
      <c r="G117" s="14"/>
      <c r="H117" s="27"/>
      <c r="I117" s="27"/>
      <c r="J117" s="27"/>
      <c r="K117" s="27"/>
      <c r="L117" s="14"/>
      <c r="M117" s="14"/>
      <c r="N117" s="18"/>
      <c r="O117" s="18"/>
    </row>
    <row r="118" spans="1:15" ht="12.75">
      <c r="A118" s="9" t="s">
        <v>610</v>
      </c>
      <c r="B118" s="9" t="s">
        <v>135</v>
      </c>
      <c r="C118" s="9" t="s">
        <v>26</v>
      </c>
      <c r="D118" s="14"/>
      <c r="E118" s="14"/>
      <c r="F118" s="14" t="s">
        <v>51</v>
      </c>
      <c r="G118" s="14" t="s">
        <v>49</v>
      </c>
      <c r="H118" s="39">
        <v>240000</v>
      </c>
      <c r="I118" s="39">
        <v>200000</v>
      </c>
      <c r="J118" s="39">
        <v>40000</v>
      </c>
      <c r="K118" s="50"/>
      <c r="L118" s="14" t="s">
        <v>136</v>
      </c>
      <c r="M118" s="14">
        <v>1</v>
      </c>
      <c r="N118" s="18"/>
      <c r="O118" s="18"/>
    </row>
    <row r="119" spans="1:15" ht="12.75">
      <c r="A119" s="9"/>
      <c r="B119" s="9"/>
      <c r="C119" s="9"/>
      <c r="D119" s="14"/>
      <c r="E119" s="14"/>
      <c r="F119" s="14"/>
      <c r="G119" s="14"/>
      <c r="H119" s="39"/>
      <c r="I119" s="39"/>
      <c r="J119" s="39"/>
      <c r="K119" s="50"/>
      <c r="L119" s="14"/>
      <c r="M119" s="14"/>
      <c r="N119" s="18"/>
      <c r="O119" s="18"/>
    </row>
    <row r="120" spans="1:15" ht="12.75">
      <c r="A120" s="9" t="s">
        <v>611</v>
      </c>
      <c r="B120" s="9" t="s">
        <v>240</v>
      </c>
      <c r="C120" s="9" t="s">
        <v>26</v>
      </c>
      <c r="D120" s="14"/>
      <c r="E120" s="14"/>
      <c r="F120" s="14" t="s">
        <v>51</v>
      </c>
      <c r="G120" s="14" t="s">
        <v>49</v>
      </c>
      <c r="H120" s="39">
        <v>110647</v>
      </c>
      <c r="I120" s="39">
        <f>SUM(H120*100%)</f>
        <v>110647</v>
      </c>
      <c r="J120" s="39"/>
      <c r="K120" s="50"/>
      <c r="L120" s="14" t="s">
        <v>259</v>
      </c>
      <c r="M120" s="14">
        <v>1</v>
      </c>
      <c r="N120" s="18"/>
      <c r="O120" s="18"/>
    </row>
    <row r="121" spans="1:15" ht="12.75">
      <c r="A121" s="9"/>
      <c r="B121" s="9"/>
      <c r="C121" s="9" t="s">
        <v>426</v>
      </c>
      <c r="D121" s="14"/>
      <c r="E121" s="14"/>
      <c r="F121" s="14"/>
      <c r="G121" s="14"/>
      <c r="H121" s="39"/>
      <c r="I121" s="39"/>
      <c r="J121" s="39"/>
      <c r="K121" s="50"/>
      <c r="L121" s="14"/>
      <c r="M121" s="14"/>
      <c r="N121" s="18"/>
      <c r="O121" s="18"/>
    </row>
    <row r="122" spans="1:15" ht="12.75">
      <c r="A122" s="9"/>
      <c r="B122" s="25" t="s">
        <v>243</v>
      </c>
      <c r="C122" s="9"/>
      <c r="D122" s="14"/>
      <c r="E122" s="14"/>
      <c r="F122" s="14"/>
      <c r="G122" s="14"/>
      <c r="H122" s="39"/>
      <c r="I122" s="39"/>
      <c r="J122" s="39"/>
      <c r="K122" s="50"/>
      <c r="L122" s="14"/>
      <c r="M122" s="14"/>
      <c r="N122" s="18"/>
      <c r="O122" s="18"/>
    </row>
    <row r="123" spans="1:15" ht="12.75">
      <c r="A123" s="9" t="s">
        <v>612</v>
      </c>
      <c r="B123" s="9" t="s">
        <v>244</v>
      </c>
      <c r="C123" s="9" t="s">
        <v>209</v>
      </c>
      <c r="D123" s="14"/>
      <c r="E123" s="14"/>
      <c r="F123" s="14" t="s">
        <v>51</v>
      </c>
      <c r="G123" s="14" t="s">
        <v>49</v>
      </c>
      <c r="H123" s="39">
        <v>330856</v>
      </c>
      <c r="I123" s="39">
        <f>SUM(H123*100%)</f>
        <v>330856</v>
      </c>
      <c r="J123" s="39"/>
      <c r="K123" s="50"/>
      <c r="L123" s="14" t="s">
        <v>245</v>
      </c>
      <c r="M123" s="14">
        <v>1</v>
      </c>
      <c r="N123" s="18"/>
      <c r="O123" s="18"/>
    </row>
    <row r="124" spans="1:15" ht="12.75">
      <c r="A124" s="10"/>
      <c r="B124" s="10"/>
      <c r="C124" s="10"/>
      <c r="D124" s="10"/>
      <c r="E124" s="10"/>
      <c r="F124" s="13"/>
      <c r="G124" s="13"/>
      <c r="H124" s="40"/>
      <c r="I124" s="40"/>
      <c r="J124" s="40"/>
      <c r="K124" s="40"/>
      <c r="L124" s="10"/>
      <c r="M124" s="10"/>
      <c r="N124" s="19"/>
      <c r="O124" s="19"/>
    </row>
    <row r="125" spans="1:11" ht="12.75">
      <c r="A125" s="1"/>
      <c r="B125" s="1"/>
      <c r="C125" s="2"/>
      <c r="D125" s="2"/>
      <c r="E125" s="2"/>
      <c r="F125" s="15"/>
      <c r="G125" s="2" t="s">
        <v>19</v>
      </c>
      <c r="H125" s="41">
        <f>SUM(H103:H124)</f>
        <v>3664797</v>
      </c>
      <c r="I125" s="41">
        <f>SUM(I103:I124)</f>
        <v>3590797</v>
      </c>
      <c r="J125" s="41">
        <f>SUM(J103:J124)</f>
        <v>74000</v>
      </c>
      <c r="K125" s="51"/>
    </row>
    <row r="126" spans="1:11" ht="12.75">
      <c r="A126" s="1"/>
      <c r="B126" s="1"/>
      <c r="C126" s="2"/>
      <c r="D126" s="2"/>
      <c r="E126" s="2"/>
      <c r="F126" s="16"/>
      <c r="G126" s="2" t="s">
        <v>20</v>
      </c>
      <c r="H126" s="42"/>
      <c r="I126" s="42"/>
      <c r="J126" s="42"/>
      <c r="K126" s="41"/>
    </row>
    <row r="127" spans="1:11" ht="12.75">
      <c r="A127" s="1"/>
      <c r="B127" s="1"/>
      <c r="C127" s="2"/>
      <c r="D127" s="2"/>
      <c r="E127" s="2"/>
      <c r="F127" s="17"/>
      <c r="G127" s="2" t="s">
        <v>21</v>
      </c>
      <c r="H127" s="42">
        <f>SUM(H84+H125)</f>
        <v>4912010</v>
      </c>
      <c r="I127" s="42">
        <f>SUM(I84+I125)</f>
        <v>4588567.4</v>
      </c>
      <c r="J127" s="42">
        <f>SUM(J84+J125)</f>
        <v>323442.6</v>
      </c>
      <c r="K127" s="52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8" ht="12.75">
      <c r="A129" s="1"/>
      <c r="C129" s="1"/>
      <c r="D129" s="1"/>
      <c r="E129" s="1"/>
      <c r="F129" s="4"/>
      <c r="G129" s="1"/>
      <c r="H129" s="1"/>
    </row>
    <row r="130" spans="1:11" ht="12.75">
      <c r="A130" s="1"/>
      <c r="B130" s="11" t="s">
        <v>55</v>
      </c>
      <c r="C130" s="1"/>
      <c r="D130" s="1"/>
      <c r="E130" s="1"/>
      <c r="F130" s="1"/>
      <c r="G130" s="1"/>
      <c r="H130" s="1"/>
      <c r="I130" s="189" t="s">
        <v>56</v>
      </c>
      <c r="J130" s="189"/>
      <c r="K130" s="189"/>
    </row>
    <row r="131" spans="1:11" ht="12.75">
      <c r="A131" s="1"/>
      <c r="B131" s="11" t="s">
        <v>22</v>
      </c>
      <c r="C131" s="1"/>
      <c r="D131" s="1"/>
      <c r="E131" s="1"/>
      <c r="F131" s="1"/>
      <c r="G131" s="1"/>
      <c r="H131" s="1"/>
      <c r="I131" s="189" t="s">
        <v>23</v>
      </c>
      <c r="J131" s="189"/>
      <c r="K131" s="189"/>
    </row>
  </sheetData>
  <mergeCells count="45">
    <mergeCell ref="I89:K89"/>
    <mergeCell ref="I90:K90"/>
    <mergeCell ref="N55:O55"/>
    <mergeCell ref="D56:E56"/>
    <mergeCell ref="H56:K56"/>
    <mergeCell ref="L56:M56"/>
    <mergeCell ref="N56:O56"/>
    <mergeCell ref="I130:K130"/>
    <mergeCell ref="I131:K131"/>
    <mergeCell ref="A47:O47"/>
    <mergeCell ref="A48:O48"/>
    <mergeCell ref="A49:O49"/>
    <mergeCell ref="A50:O50"/>
    <mergeCell ref="A51:O51"/>
    <mergeCell ref="D55:E55"/>
    <mergeCell ref="H55:K55"/>
    <mergeCell ref="L55:M55"/>
    <mergeCell ref="D101:E101"/>
    <mergeCell ref="H101:K101"/>
    <mergeCell ref="L101:M101"/>
    <mergeCell ref="N101:O101"/>
    <mergeCell ref="A96:O96"/>
    <mergeCell ref="D100:E100"/>
    <mergeCell ref="H100:K100"/>
    <mergeCell ref="L100:M100"/>
    <mergeCell ref="N100:O100"/>
    <mergeCell ref="A92:O92"/>
    <mergeCell ref="A93:O93"/>
    <mergeCell ref="A94:O94"/>
    <mergeCell ref="A95:O95"/>
    <mergeCell ref="I44:K44"/>
    <mergeCell ref="I45:K45"/>
    <mergeCell ref="D11:E11"/>
    <mergeCell ref="H11:K11"/>
    <mergeCell ref="L11:M11"/>
    <mergeCell ref="N11:O11"/>
    <mergeCell ref="A6:O6"/>
    <mergeCell ref="D10:E10"/>
    <mergeCell ref="H10:K10"/>
    <mergeCell ref="L10:M10"/>
    <mergeCell ref="N10:O10"/>
    <mergeCell ref="A2:O2"/>
    <mergeCell ref="A3:O3"/>
    <mergeCell ref="A4:O4"/>
    <mergeCell ref="A5:O5"/>
  </mergeCells>
  <printOptions horizontalCentered="1"/>
  <pageMargins left="0.1968503937007874" right="0.1968503937007874" top="0.1968503937007874" bottom="0.3937007874015748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sedesol</dc:creator>
  <cp:keywords/>
  <dc:description/>
  <cp:lastModifiedBy>WINDOWS</cp:lastModifiedBy>
  <cp:lastPrinted>2004-03-06T03:05:55Z</cp:lastPrinted>
  <dcterms:created xsi:type="dcterms:W3CDTF">1999-10-14T19:19:49Z</dcterms:created>
  <dcterms:modified xsi:type="dcterms:W3CDTF">2004-03-12T18:47:43Z</dcterms:modified>
  <cp:category/>
  <cp:version/>
  <cp:contentType/>
  <cp:contentStatus/>
</cp:coreProperties>
</file>