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5" windowHeight="8100" activeTab="0"/>
  </bookViews>
  <sheets>
    <sheet name="PRIMERA ETAPA pago" sheetId="1" r:id="rId1"/>
    <sheet name="COPIA" sheetId="2" r:id="rId2"/>
    <sheet name="Hoja2" sheetId="3" r:id="rId3"/>
  </sheets>
  <definedNames>
    <definedName name="_xlnm.Print_Area" localSheetId="1">'COPIA'!$A$1:$F$39</definedName>
    <definedName name="_xlnm.Print_Area" localSheetId="0">'PRIMERA ETAPA pago'!$A$1:$I$39</definedName>
  </definedNames>
  <calcPr fullCalcOnLoad="1"/>
</workbook>
</file>

<file path=xl/sharedStrings.xml><?xml version="1.0" encoding="utf-8"?>
<sst xmlns="http://schemas.openxmlformats.org/spreadsheetml/2006/main" count="432" uniqueCount="63">
  <si>
    <t>H. AYUNTAMIENTO DE GUASAVE</t>
  </si>
  <si>
    <t>PERIODO 2008 - 2010</t>
  </si>
  <si>
    <t>LOCALIDAD</t>
  </si>
  <si>
    <t>PRESIDENTE DEL COMITÉ DE BENEFICIARIOS</t>
  </si>
  <si>
    <t>TOTAL BENEF.</t>
  </si>
  <si>
    <t>ACCION</t>
  </si>
  <si>
    <t>BENEFICIARIOS POR ACCION</t>
  </si>
  <si>
    <t>HUTUSSI</t>
  </si>
  <si>
    <t>RAMIRO VALLE REYNA</t>
  </si>
  <si>
    <t>PERIODO LABORADO</t>
  </si>
  <si>
    <t>30 NOV. AL 5 DE DIC</t>
  </si>
  <si>
    <t>JORNALES A PAGAR POR BENEF.</t>
  </si>
  <si>
    <t>IMPORTE POR JORNAL</t>
  </si>
  <si>
    <t>102.00</t>
  </si>
  <si>
    <t>EL CARACOL</t>
  </si>
  <si>
    <t>EL COLORADITO</t>
  </si>
  <si>
    <t>CERRO CABEZON</t>
  </si>
  <si>
    <t>23 AL 28 DE NOV.               30 NOV. AL 5 DE DIC.</t>
  </si>
  <si>
    <t>RAMON OBESO DOMINGUEZ</t>
  </si>
  <si>
    <t>GREGORIO MONTOYA AUDEVEZ</t>
  </si>
  <si>
    <t>JESUS MARIA SOBERANES MONTOYA</t>
  </si>
  <si>
    <t>REHABILITACION DE ARTES DE PESCA</t>
  </si>
  <si>
    <t>SANEAMIENTO DE ATRACADEROS</t>
  </si>
  <si>
    <t>LIMPIEZA DE AULAS PREVENCION DE INFLUENZA</t>
  </si>
  <si>
    <t>LIMPIEZA Y DESCACHARRIZACION DE ESCUELAS</t>
  </si>
  <si>
    <t>CONSERVACION DE CARRETERAS</t>
  </si>
  <si>
    <t>DESCACHARRIZACION DE CAMPOS DEPORTIVOS</t>
  </si>
  <si>
    <t>DESCACHARRIZACION DE VIVIENDAS INT Y EXT.</t>
  </si>
  <si>
    <t>REFORESTACION DE MANGLARES</t>
  </si>
  <si>
    <t>23 AL 28 DE NOV.            30 NOV. AL 5 DE DIC.</t>
  </si>
  <si>
    <t>PROGRAMA DE EMPLEO TEMPORAL PARA PESCADORES (PAGO PRIMERA ETAPA)</t>
  </si>
  <si>
    <t>EL TORTUGO</t>
  </si>
  <si>
    <t>BOCA DEL RIO</t>
  </si>
  <si>
    <t>LA PITHAYA</t>
  </si>
  <si>
    <t>JESUS EDUARDO HIGUERA INZUNZA</t>
  </si>
  <si>
    <t>ARNULFO CASTRO LEAL</t>
  </si>
  <si>
    <t>PEDRO AHUMADA ESPINOZA</t>
  </si>
  <si>
    <t>REFORESTACION DE ARBOLES</t>
  </si>
  <si>
    <t>IMPORTE POR CHEQUE PRIMER PAGO</t>
  </si>
  <si>
    <t>MONTO TOTAL ASIGNADO</t>
  </si>
  <si>
    <t>PRIMER PAGO</t>
  </si>
  <si>
    <t>SEGUNDO PAGO</t>
  </si>
  <si>
    <t>APORTACION PARA BOCA DEL RIO</t>
  </si>
  <si>
    <t>TERCER PAGO</t>
  </si>
  <si>
    <t>DIFERENCIA DISPONIBLE</t>
  </si>
  <si>
    <t>TOTAL DIAS PAGADOS</t>
  </si>
  <si>
    <t>PAGO TOTAL</t>
  </si>
  <si>
    <t>HUITUSSI</t>
  </si>
  <si>
    <t>CARACOL</t>
  </si>
  <si>
    <t>COLORADITO</t>
  </si>
  <si>
    <t>TORTUGO</t>
  </si>
  <si>
    <t>PITHAYA</t>
  </si>
  <si>
    <t>DIAS SOLICITADOS POR BENEF.</t>
  </si>
  <si>
    <t>DIF. Vs. 28 DIAS</t>
  </si>
  <si>
    <t>PAGOS PROGRAMADOS</t>
  </si>
  <si>
    <t>ARTES</t>
  </si>
  <si>
    <t>CERRO CAB</t>
  </si>
  <si>
    <t>OK</t>
  </si>
  <si>
    <t>APORTACION PARA EL HUITUSSI</t>
  </si>
  <si>
    <t>PROGRAMA DE EMPLEO TEMPORAL PARA PESCADORES  2009</t>
  </si>
  <si>
    <t>AUTORIZADO</t>
  </si>
  <si>
    <t>MONTO NO ENVIADO POR GOBIERNO DEL ESTADO</t>
  </si>
  <si>
    <t>REFORESTACION DE CAMINOS DE ACCESO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</si>
</sst>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1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double"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double"/>
      <bottom/>
    </border>
    <border>
      <left/>
      <right/>
      <top style="double"/>
      <bottom/>
    </border>
    <border>
      <left style="thin"/>
      <right/>
      <top/>
      <bottom/>
    </border>
    <border>
      <left/>
      <right/>
      <top/>
      <bottom style="double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double"/>
      <top style="double"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0" fillId="4" borderId="0" applyNumberFormat="0" applyBorder="0" applyAlignment="0" applyProtection="0"/>
    <xf numFmtId="0" fontId="15" fillId="16" borderId="1" applyNumberFormat="0" applyAlignment="0" applyProtection="0"/>
    <xf numFmtId="0" fontId="17" fillId="17" borderId="2" applyNumberFormat="0" applyAlignment="0" applyProtection="0"/>
    <xf numFmtId="0" fontId="16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3" fillId="7" borderId="1" applyNumberFormat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1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3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13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4" fontId="2" fillId="0" borderId="13" xfId="0" applyNumberFormat="1" applyFont="1" applyBorder="1" applyAlignment="1">
      <alignment/>
    </xf>
    <xf numFmtId="4" fontId="2" fillId="0" borderId="16" xfId="0" applyNumberFormat="1" applyFont="1" applyBorder="1" applyAlignment="1">
      <alignment/>
    </xf>
    <xf numFmtId="4" fontId="2" fillId="0" borderId="19" xfId="0" applyNumberFormat="1" applyFont="1" applyBorder="1" applyAlignment="1">
      <alignment/>
    </xf>
    <xf numFmtId="0" fontId="3" fillId="0" borderId="20" xfId="0" applyFont="1" applyBorder="1" applyAlignment="1">
      <alignment horizontal="center" wrapText="1"/>
    </xf>
    <xf numFmtId="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21" xfId="0" applyFont="1" applyBorder="1" applyAlignment="1">
      <alignment/>
    </xf>
    <xf numFmtId="0" fontId="2" fillId="0" borderId="21" xfId="0" applyFont="1" applyBorder="1" applyAlignment="1">
      <alignment horizontal="left"/>
    </xf>
    <xf numFmtId="0" fontId="2" fillId="0" borderId="21" xfId="0" applyFont="1" applyBorder="1" applyAlignment="1">
      <alignment horizontal="right"/>
    </xf>
    <xf numFmtId="4" fontId="2" fillId="0" borderId="21" xfId="0" applyNumberFormat="1" applyFont="1" applyBorder="1" applyAlignment="1">
      <alignment/>
    </xf>
    <xf numFmtId="0" fontId="2" fillId="0" borderId="21" xfId="0" applyFont="1" applyBorder="1" applyAlignment="1">
      <alignment horizontal="center" wrapText="1"/>
    </xf>
    <xf numFmtId="4" fontId="2" fillId="0" borderId="19" xfId="0" applyNumberFormat="1" applyFont="1" applyBorder="1" applyAlignment="1">
      <alignment horizontal="right"/>
    </xf>
    <xf numFmtId="0" fontId="2" fillId="0" borderId="22" xfId="0" applyFont="1" applyBorder="1" applyAlignment="1">
      <alignment/>
    </xf>
    <xf numFmtId="0" fontId="2" fillId="0" borderId="22" xfId="0" applyFont="1" applyBorder="1" applyAlignment="1">
      <alignment horizontal="left"/>
    </xf>
    <xf numFmtId="4" fontId="2" fillId="0" borderId="22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0" fontId="3" fillId="0" borderId="0" xfId="0" applyFont="1" applyFill="1" applyBorder="1" applyAlignment="1">
      <alignment horizontal="center" wrapText="1"/>
    </xf>
    <xf numFmtId="0" fontId="0" fillId="0" borderId="23" xfId="0" applyBorder="1" applyAlignment="1">
      <alignment/>
    </xf>
    <xf numFmtId="4" fontId="0" fillId="0" borderId="24" xfId="0" applyNumberFormat="1" applyBorder="1" applyAlignment="1">
      <alignment/>
    </xf>
    <xf numFmtId="4" fontId="0" fillId="0" borderId="0" xfId="0" applyNumberFormat="1" applyFill="1" applyBorder="1" applyAlignment="1">
      <alignment/>
    </xf>
    <xf numFmtId="0" fontId="2" fillId="0" borderId="15" xfId="0" applyFont="1" applyFill="1" applyBorder="1" applyAlignment="1">
      <alignment/>
    </xf>
    <xf numFmtId="0" fontId="0" fillId="0" borderId="25" xfId="0" applyFill="1" applyBorder="1" applyAlignment="1">
      <alignment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4" fontId="0" fillId="0" borderId="26" xfId="0" applyNumberFormat="1" applyBorder="1" applyAlignment="1">
      <alignment/>
    </xf>
    <xf numFmtId="4" fontId="0" fillId="24" borderId="0" xfId="0" applyNumberFormat="1" applyFill="1" applyAlignment="1">
      <alignment/>
    </xf>
    <xf numFmtId="4" fontId="0" fillId="0" borderId="0" xfId="0" applyNumberFormat="1" applyBorder="1" applyAlignment="1">
      <alignment/>
    </xf>
    <xf numFmtId="4" fontId="0" fillId="24" borderId="24" xfId="0" applyNumberFormat="1" applyFill="1" applyBorder="1" applyAlignment="1">
      <alignment/>
    </xf>
    <xf numFmtId="0" fontId="0" fillId="24" borderId="0" xfId="0" applyFill="1" applyAlignment="1">
      <alignment/>
    </xf>
    <xf numFmtId="0" fontId="4" fillId="24" borderId="0" xfId="0" applyFont="1" applyFill="1" applyAlignment="1">
      <alignment horizontal="center" wrapText="1"/>
    </xf>
    <xf numFmtId="4" fontId="0" fillId="0" borderId="0" xfId="0" applyNumberFormat="1" applyFill="1" applyAlignment="1">
      <alignment/>
    </xf>
    <xf numFmtId="4" fontId="0" fillId="10" borderId="0" xfId="0" applyNumberFormat="1" applyFill="1" applyAlignment="1">
      <alignment/>
    </xf>
    <xf numFmtId="0" fontId="2" fillId="0" borderId="13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left"/>
    </xf>
    <xf numFmtId="0" fontId="2" fillId="0" borderId="22" xfId="0" applyFont="1" applyFill="1" applyBorder="1" applyAlignment="1">
      <alignment horizontal="left"/>
    </xf>
    <xf numFmtId="0" fontId="0" fillId="0" borderId="27" xfId="0" applyBorder="1" applyAlignment="1">
      <alignment/>
    </xf>
    <xf numFmtId="0" fontId="1" fillId="0" borderId="28" xfId="0" applyFont="1" applyBorder="1" applyAlignment="1">
      <alignment/>
    </xf>
    <xf numFmtId="0" fontId="0" fillId="0" borderId="29" xfId="0" applyBorder="1" applyAlignment="1">
      <alignment horizontal="center" wrapText="1"/>
    </xf>
    <xf numFmtId="4" fontId="0" fillId="0" borderId="30" xfId="0" applyNumberFormat="1" applyBorder="1" applyAlignment="1">
      <alignment/>
    </xf>
    <xf numFmtId="4" fontId="0" fillId="0" borderId="31" xfId="0" applyNumberFormat="1" applyBorder="1" applyAlignment="1">
      <alignment/>
    </xf>
    <xf numFmtId="4" fontId="0" fillId="0" borderId="32" xfId="0" applyNumberFormat="1" applyBorder="1" applyAlignment="1">
      <alignment/>
    </xf>
    <xf numFmtId="4" fontId="1" fillId="24" borderId="0" xfId="0" applyNumberFormat="1" applyFont="1" applyFill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24" borderId="0" xfId="0" applyFont="1" applyFill="1" applyAlignment="1">
      <alignment horizontal="right"/>
    </xf>
    <xf numFmtId="0" fontId="1" fillId="0" borderId="24" xfId="0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6"/>
  <sheetViews>
    <sheetView tabSelected="1" zoomScalePageLayoutView="0" workbookViewId="0" topLeftCell="A1">
      <pane xSplit="6" ySplit="5" topLeftCell="G45" activePane="bottomRight" state="frozen"/>
      <selection pane="topLeft" activeCell="A1" sqref="A1"/>
      <selection pane="topRight" activeCell="G1" sqref="G1"/>
      <selection pane="bottomLeft" activeCell="A6" sqref="A6"/>
      <selection pane="bottomRight" activeCell="E62" sqref="E62"/>
    </sheetView>
  </sheetViews>
  <sheetFormatPr defaultColWidth="11.421875" defaultRowHeight="15"/>
  <cols>
    <col min="1" max="1" width="15.140625" style="0" customWidth="1"/>
    <col min="2" max="2" width="7.8515625" style="0" customWidth="1"/>
    <col min="3" max="3" width="29.140625" style="0" hidden="1" customWidth="1"/>
    <col min="4" max="4" width="37.421875" style="0" customWidth="1"/>
    <col min="5" max="5" width="15.421875" style="0" customWidth="1"/>
    <col min="6" max="6" width="20.421875" style="0" customWidth="1"/>
    <col min="7" max="7" width="11.8515625" style="0" customWidth="1"/>
    <col min="11" max="11" width="11.7109375" style="0" bestFit="1" customWidth="1"/>
    <col min="12" max="12" width="13.28125" style="0" customWidth="1"/>
    <col min="13" max="17" width="15.00390625" style="0" customWidth="1"/>
    <col min="22" max="22" width="15.421875" style="0" customWidth="1"/>
  </cols>
  <sheetData>
    <row r="1" spans="1:9" ht="15">
      <c r="A1" s="64" t="s">
        <v>0</v>
      </c>
      <c r="B1" s="64"/>
      <c r="C1" s="64"/>
      <c r="D1" s="64"/>
      <c r="E1" s="64"/>
      <c r="F1" s="64"/>
      <c r="G1" s="64"/>
      <c r="H1" s="64"/>
      <c r="I1" s="64"/>
    </row>
    <row r="2" spans="1:9" ht="15">
      <c r="A2" s="64" t="s">
        <v>1</v>
      </c>
      <c r="B2" s="64"/>
      <c r="C2" s="64"/>
      <c r="D2" s="64"/>
      <c r="E2" s="64"/>
      <c r="F2" s="64"/>
      <c r="G2" s="64"/>
      <c r="H2" s="64"/>
      <c r="I2" s="64"/>
    </row>
    <row r="3" spans="1:9" ht="15">
      <c r="A3" s="64" t="s">
        <v>30</v>
      </c>
      <c r="B3" s="64"/>
      <c r="C3" s="64"/>
      <c r="D3" s="64"/>
      <c r="E3" s="64"/>
      <c r="F3" s="64"/>
      <c r="G3" s="64"/>
      <c r="H3" s="64"/>
      <c r="I3" s="64"/>
    </row>
    <row r="4" ht="15.75" thickBot="1"/>
    <row r="5" spans="1:18" ht="53.25" thickBot="1" thickTop="1">
      <c r="A5" s="23" t="s">
        <v>2</v>
      </c>
      <c r="B5" s="2" t="s">
        <v>4</v>
      </c>
      <c r="C5" s="2" t="s">
        <v>3</v>
      </c>
      <c r="D5" s="2" t="s">
        <v>5</v>
      </c>
      <c r="E5" s="2" t="s">
        <v>6</v>
      </c>
      <c r="F5" s="2" t="s">
        <v>9</v>
      </c>
      <c r="G5" s="2" t="s">
        <v>12</v>
      </c>
      <c r="H5" s="2" t="s">
        <v>11</v>
      </c>
      <c r="I5" s="2" t="s">
        <v>38</v>
      </c>
      <c r="J5" s="1" t="s">
        <v>45</v>
      </c>
      <c r="K5" s="1" t="s">
        <v>39</v>
      </c>
      <c r="L5" s="36" t="s">
        <v>40</v>
      </c>
      <c r="M5" s="36" t="s">
        <v>41</v>
      </c>
      <c r="N5" s="36" t="s">
        <v>43</v>
      </c>
      <c r="O5" s="36" t="s">
        <v>42</v>
      </c>
      <c r="P5" s="36" t="s">
        <v>42</v>
      </c>
      <c r="Q5" s="36" t="s">
        <v>58</v>
      </c>
      <c r="R5" s="36" t="s">
        <v>44</v>
      </c>
    </row>
    <row r="6" spans="1:20" ht="15.75" thickTop="1">
      <c r="A6" s="3" t="s">
        <v>7</v>
      </c>
      <c r="B6" s="4">
        <v>639</v>
      </c>
      <c r="C6" s="5" t="s">
        <v>8</v>
      </c>
      <c r="D6" s="17" t="s">
        <v>21</v>
      </c>
      <c r="E6" s="5">
        <v>444</v>
      </c>
      <c r="F6" s="5" t="s">
        <v>10</v>
      </c>
      <c r="G6" s="6" t="s">
        <v>13</v>
      </c>
      <c r="H6" s="5">
        <v>6</v>
      </c>
      <c r="I6" s="20">
        <f>(H6*G6)*E6</f>
        <v>271728</v>
      </c>
      <c r="J6">
        <v>18</v>
      </c>
      <c r="K6" s="35">
        <v>1247256</v>
      </c>
      <c r="L6" s="35">
        <v>271728</v>
      </c>
      <c r="M6" s="35">
        <v>543456</v>
      </c>
      <c r="N6" s="35">
        <v>427380</v>
      </c>
      <c r="O6" s="35"/>
      <c r="P6" s="35"/>
      <c r="Q6" s="35"/>
      <c r="R6" s="50">
        <f>K6-L6-M6-N6-O6-Q6</f>
        <v>4692</v>
      </c>
      <c r="T6">
        <f>427380+20808</f>
        <v>448188</v>
      </c>
    </row>
    <row r="7" spans="1:18" ht="15">
      <c r="A7" s="7"/>
      <c r="B7" s="8"/>
      <c r="C7" s="9" t="s">
        <v>8</v>
      </c>
      <c r="D7" s="18" t="s">
        <v>22</v>
      </c>
      <c r="E7" s="9">
        <v>17</v>
      </c>
      <c r="F7" s="9" t="s">
        <v>10</v>
      </c>
      <c r="G7" s="10" t="s">
        <v>13</v>
      </c>
      <c r="H7" s="9">
        <v>6</v>
      </c>
      <c r="I7" s="21">
        <f aca="true" t="shared" si="0" ref="I7:I59">(H7*G7)*E7</f>
        <v>10404</v>
      </c>
      <c r="J7">
        <v>18</v>
      </c>
      <c r="K7" s="35">
        <v>52020</v>
      </c>
      <c r="L7" s="35">
        <v>10404</v>
      </c>
      <c r="M7" s="35">
        <v>20808</v>
      </c>
      <c r="N7" s="35">
        <v>17340</v>
      </c>
      <c r="O7" s="35"/>
      <c r="P7" s="35"/>
      <c r="Q7" s="35"/>
      <c r="R7" s="50">
        <f>K7-L7-M7-N7-O7-Q7</f>
        <v>3468</v>
      </c>
    </row>
    <row r="8" spans="1:18" ht="15">
      <c r="A8" s="7"/>
      <c r="B8" s="8"/>
      <c r="C8" s="9" t="s">
        <v>8</v>
      </c>
      <c r="D8" s="18" t="s">
        <v>23</v>
      </c>
      <c r="E8" s="9">
        <v>13</v>
      </c>
      <c r="F8" s="9" t="s">
        <v>10</v>
      </c>
      <c r="G8" s="10" t="s">
        <v>13</v>
      </c>
      <c r="H8" s="9">
        <v>6</v>
      </c>
      <c r="I8" s="21">
        <f t="shared" si="0"/>
        <v>7956</v>
      </c>
      <c r="J8">
        <v>18</v>
      </c>
      <c r="K8" s="35">
        <v>39780</v>
      </c>
      <c r="L8" s="35">
        <v>7956</v>
      </c>
      <c r="M8" s="35">
        <v>15912</v>
      </c>
      <c r="N8" s="35">
        <v>13260</v>
      </c>
      <c r="O8" s="35"/>
      <c r="P8" s="35"/>
      <c r="Q8" s="35"/>
      <c r="R8" s="50">
        <f>K8-L8-M8-N8-O8-Q8</f>
        <v>2652</v>
      </c>
    </row>
    <row r="9" spans="1:18" ht="15">
      <c r="A9" s="7"/>
      <c r="B9" s="8"/>
      <c r="C9" s="9" t="s">
        <v>8</v>
      </c>
      <c r="D9" s="18" t="s">
        <v>24</v>
      </c>
      <c r="E9" s="9">
        <v>10</v>
      </c>
      <c r="F9" s="9" t="s">
        <v>10</v>
      </c>
      <c r="G9" s="10" t="s">
        <v>13</v>
      </c>
      <c r="H9" s="9">
        <v>6</v>
      </c>
      <c r="I9" s="21">
        <f t="shared" si="0"/>
        <v>6120</v>
      </c>
      <c r="J9">
        <v>18</v>
      </c>
      <c r="K9" s="35">
        <v>30600</v>
      </c>
      <c r="L9" s="35">
        <v>6120</v>
      </c>
      <c r="M9" s="35">
        <v>12240</v>
      </c>
      <c r="N9" s="35">
        <v>10200</v>
      </c>
      <c r="O9" s="35"/>
      <c r="P9" s="35"/>
      <c r="Q9" s="35"/>
      <c r="R9" s="50">
        <f>K9-L9-M9-N9-O9-Q9</f>
        <v>2040</v>
      </c>
    </row>
    <row r="10" spans="1:18" ht="15">
      <c r="A10" s="7"/>
      <c r="B10" s="8"/>
      <c r="C10" s="9" t="s">
        <v>8</v>
      </c>
      <c r="D10" s="18" t="s">
        <v>25</v>
      </c>
      <c r="E10" s="9">
        <v>31</v>
      </c>
      <c r="F10" s="9" t="s">
        <v>10</v>
      </c>
      <c r="G10" s="10" t="s">
        <v>13</v>
      </c>
      <c r="H10" s="9">
        <v>6</v>
      </c>
      <c r="I10" s="21">
        <f t="shared" si="0"/>
        <v>18972</v>
      </c>
      <c r="J10">
        <v>18</v>
      </c>
      <c r="K10" s="35">
        <v>91800</v>
      </c>
      <c r="L10" s="35">
        <v>18972</v>
      </c>
      <c r="M10" s="35">
        <v>37944</v>
      </c>
      <c r="N10" s="35">
        <v>31620</v>
      </c>
      <c r="O10" s="35"/>
      <c r="P10" s="35"/>
      <c r="Q10" s="35"/>
      <c r="R10" s="50">
        <f>K10-L10-M10-N10-O10-P10-Q10</f>
        <v>3264</v>
      </c>
    </row>
    <row r="11" spans="1:18" ht="15">
      <c r="A11" s="7"/>
      <c r="B11" s="8"/>
      <c r="C11" s="9" t="s">
        <v>8</v>
      </c>
      <c r="D11" s="18" t="s">
        <v>26</v>
      </c>
      <c r="E11" s="9">
        <v>3</v>
      </c>
      <c r="F11" s="9" t="s">
        <v>10</v>
      </c>
      <c r="G11" s="10" t="s">
        <v>13</v>
      </c>
      <c r="H11" s="9">
        <v>6</v>
      </c>
      <c r="I11" s="21">
        <f t="shared" si="0"/>
        <v>1836</v>
      </c>
      <c r="J11">
        <v>18</v>
      </c>
      <c r="K11" s="35">
        <v>9180</v>
      </c>
      <c r="L11" s="35">
        <v>1836</v>
      </c>
      <c r="M11" s="35">
        <v>3672</v>
      </c>
      <c r="N11" s="35">
        <v>3060</v>
      </c>
      <c r="O11" s="35"/>
      <c r="P11" s="35"/>
      <c r="Q11" s="35"/>
      <c r="R11" s="50">
        <f aca="true" t="shared" si="1" ref="R11:R59">K11-L11-M11-N11-O11-P11-Q11</f>
        <v>612</v>
      </c>
    </row>
    <row r="12" spans="1:18" ht="15">
      <c r="A12" s="7"/>
      <c r="B12" s="8"/>
      <c r="C12" s="9" t="s">
        <v>8</v>
      </c>
      <c r="D12" s="18" t="s">
        <v>27</v>
      </c>
      <c r="E12" s="9">
        <v>56</v>
      </c>
      <c r="F12" s="9" t="s">
        <v>10</v>
      </c>
      <c r="G12" s="10" t="s">
        <v>13</v>
      </c>
      <c r="H12" s="9">
        <v>6</v>
      </c>
      <c r="I12" s="21">
        <f t="shared" si="0"/>
        <v>34272</v>
      </c>
      <c r="J12">
        <v>18</v>
      </c>
      <c r="K12" s="35">
        <v>168300</v>
      </c>
      <c r="L12" s="35">
        <v>34272</v>
      </c>
      <c r="M12" s="35">
        <v>68544</v>
      </c>
      <c r="N12" s="35">
        <v>61200</v>
      </c>
      <c r="O12" s="35"/>
      <c r="P12" s="35"/>
      <c r="Q12" s="35"/>
      <c r="R12" s="51">
        <f t="shared" si="1"/>
        <v>4284</v>
      </c>
    </row>
    <row r="13" spans="1:18" ht="15">
      <c r="A13" s="7"/>
      <c r="B13" s="8"/>
      <c r="C13" s="26" t="s">
        <v>8</v>
      </c>
      <c r="D13" s="27" t="s">
        <v>28</v>
      </c>
      <c r="E13" s="26">
        <v>34</v>
      </c>
      <c r="F13" s="26" t="s">
        <v>10</v>
      </c>
      <c r="G13" s="28" t="s">
        <v>13</v>
      </c>
      <c r="H13" s="26">
        <v>6</v>
      </c>
      <c r="I13" s="29">
        <f t="shared" si="0"/>
        <v>20808</v>
      </c>
      <c r="J13">
        <v>18</v>
      </c>
      <c r="K13" s="35">
        <v>100980</v>
      </c>
      <c r="L13" s="35">
        <v>20808</v>
      </c>
      <c r="M13" s="35">
        <v>41616</v>
      </c>
      <c r="N13" s="35">
        <v>34680</v>
      </c>
      <c r="O13" s="35"/>
      <c r="P13" s="35"/>
      <c r="Q13" s="35"/>
      <c r="R13" s="50">
        <f t="shared" si="1"/>
        <v>3876</v>
      </c>
    </row>
    <row r="14" spans="1:18" ht="15.75" thickBot="1">
      <c r="A14" s="11"/>
      <c r="B14" s="12"/>
      <c r="C14" s="13" t="s">
        <v>8</v>
      </c>
      <c r="D14" s="19" t="s">
        <v>37</v>
      </c>
      <c r="E14" s="13">
        <v>31</v>
      </c>
      <c r="F14" s="13" t="s">
        <v>10</v>
      </c>
      <c r="G14" s="31">
        <v>102</v>
      </c>
      <c r="H14" s="13">
        <v>6</v>
      </c>
      <c r="I14" s="22">
        <f t="shared" si="0"/>
        <v>18972</v>
      </c>
      <c r="J14" s="40">
        <v>18</v>
      </c>
      <c r="K14" s="35">
        <v>91800</v>
      </c>
      <c r="L14" s="35">
        <v>18972</v>
      </c>
      <c r="M14" s="35">
        <v>37944</v>
      </c>
      <c r="N14" s="35">
        <v>31620</v>
      </c>
      <c r="O14" s="35"/>
      <c r="P14" s="35"/>
      <c r="Q14" s="35"/>
      <c r="R14" s="50">
        <f t="shared" si="1"/>
        <v>3264</v>
      </c>
    </row>
    <row r="15" spans="1:20" ht="15.75" thickTop="1">
      <c r="A15" s="3" t="s">
        <v>14</v>
      </c>
      <c r="B15" s="4">
        <v>224</v>
      </c>
      <c r="C15" s="5" t="s">
        <v>18</v>
      </c>
      <c r="D15" s="17" t="s">
        <v>21</v>
      </c>
      <c r="E15" s="5">
        <v>122</v>
      </c>
      <c r="F15" s="5" t="s">
        <v>10</v>
      </c>
      <c r="G15" s="6" t="s">
        <v>13</v>
      </c>
      <c r="H15" s="5">
        <v>6</v>
      </c>
      <c r="I15" s="20">
        <f>(H15*G15)*E15</f>
        <v>74664</v>
      </c>
      <c r="J15" s="37">
        <v>18</v>
      </c>
      <c r="K15" s="38">
        <v>538560</v>
      </c>
      <c r="L15" s="38">
        <v>74664</v>
      </c>
      <c r="M15" s="38">
        <v>149328</v>
      </c>
      <c r="N15" s="38">
        <v>124440</v>
      </c>
      <c r="O15" s="45">
        <v>123624</v>
      </c>
      <c r="P15" s="45">
        <v>6120</v>
      </c>
      <c r="Q15" s="45"/>
      <c r="R15" s="50">
        <f t="shared" si="1"/>
        <v>60384</v>
      </c>
      <c r="S15">
        <f>R15/K15%</f>
        <v>11.212121212121211</v>
      </c>
      <c r="T15" t="s">
        <v>57</v>
      </c>
    </row>
    <row r="16" spans="1:19" ht="15">
      <c r="A16" s="7"/>
      <c r="B16" s="8"/>
      <c r="C16" s="9" t="s">
        <v>18</v>
      </c>
      <c r="D16" s="18" t="s">
        <v>22</v>
      </c>
      <c r="E16" s="9">
        <v>9</v>
      </c>
      <c r="F16" s="9" t="s">
        <v>10</v>
      </c>
      <c r="G16" s="10" t="s">
        <v>13</v>
      </c>
      <c r="H16" s="9">
        <v>6</v>
      </c>
      <c r="I16" s="21">
        <f t="shared" si="0"/>
        <v>5508</v>
      </c>
      <c r="J16" s="41">
        <v>18</v>
      </c>
      <c r="K16" s="35">
        <v>27540</v>
      </c>
      <c r="L16" s="39">
        <v>5508</v>
      </c>
      <c r="M16" s="39">
        <v>11016</v>
      </c>
      <c r="N16" s="46">
        <v>9180</v>
      </c>
      <c r="O16" s="35"/>
      <c r="P16" s="35"/>
      <c r="Q16" s="35"/>
      <c r="R16" s="50">
        <f t="shared" si="1"/>
        <v>1836</v>
      </c>
      <c r="S16">
        <f aca="true" t="shared" si="2" ref="S16:S59">R16/K16%</f>
        <v>6.666666666666667</v>
      </c>
    </row>
    <row r="17" spans="1:19" ht="15">
      <c r="A17" s="7"/>
      <c r="B17" s="8"/>
      <c r="C17" s="9" t="s">
        <v>18</v>
      </c>
      <c r="D17" s="18" t="s">
        <v>23</v>
      </c>
      <c r="E17" s="9">
        <v>5</v>
      </c>
      <c r="F17" s="9" t="s">
        <v>10</v>
      </c>
      <c r="G17" s="10" t="s">
        <v>13</v>
      </c>
      <c r="H17" s="9">
        <v>6</v>
      </c>
      <c r="I17" s="21">
        <f t="shared" si="0"/>
        <v>3060</v>
      </c>
      <c r="J17" s="41">
        <v>18</v>
      </c>
      <c r="K17" s="35">
        <v>15300</v>
      </c>
      <c r="L17" s="39">
        <v>3060</v>
      </c>
      <c r="M17" s="39">
        <v>6120</v>
      </c>
      <c r="N17" s="46">
        <v>5100</v>
      </c>
      <c r="O17" s="35"/>
      <c r="P17" s="35"/>
      <c r="Q17" s="35"/>
      <c r="R17" s="50">
        <f t="shared" si="1"/>
        <v>1020</v>
      </c>
      <c r="S17">
        <f t="shared" si="2"/>
        <v>6.666666666666667</v>
      </c>
    </row>
    <row r="18" spans="1:19" ht="15">
      <c r="A18" s="7"/>
      <c r="B18" s="8"/>
      <c r="C18" s="9" t="s">
        <v>18</v>
      </c>
      <c r="D18" s="18" t="s">
        <v>24</v>
      </c>
      <c r="E18" s="9">
        <v>3</v>
      </c>
      <c r="F18" s="9" t="s">
        <v>10</v>
      </c>
      <c r="G18" s="10" t="s">
        <v>13</v>
      </c>
      <c r="H18" s="9">
        <v>6</v>
      </c>
      <c r="I18" s="21">
        <f t="shared" si="0"/>
        <v>1836</v>
      </c>
      <c r="J18" s="41">
        <v>18</v>
      </c>
      <c r="K18" s="35">
        <v>9180</v>
      </c>
      <c r="L18" s="39">
        <v>1836</v>
      </c>
      <c r="M18" s="39">
        <v>3672</v>
      </c>
      <c r="N18" s="46">
        <v>3060</v>
      </c>
      <c r="O18" s="35"/>
      <c r="P18" s="35"/>
      <c r="Q18" s="35"/>
      <c r="R18" s="50">
        <f t="shared" si="1"/>
        <v>612</v>
      </c>
      <c r="S18">
        <f t="shared" si="2"/>
        <v>6.666666666666667</v>
      </c>
    </row>
    <row r="19" spans="1:19" ht="15">
      <c r="A19" s="7"/>
      <c r="B19" s="8"/>
      <c r="C19" s="9" t="s">
        <v>18</v>
      </c>
      <c r="D19" s="18" t="s">
        <v>25</v>
      </c>
      <c r="E19" s="9">
        <v>10</v>
      </c>
      <c r="F19" s="9" t="s">
        <v>10</v>
      </c>
      <c r="G19" s="10" t="s">
        <v>13</v>
      </c>
      <c r="H19" s="9">
        <v>6</v>
      </c>
      <c r="I19" s="21">
        <f t="shared" si="0"/>
        <v>6120</v>
      </c>
      <c r="J19" s="41">
        <v>18</v>
      </c>
      <c r="K19" s="35">
        <v>30600</v>
      </c>
      <c r="L19" s="39">
        <v>6120</v>
      </c>
      <c r="M19" s="39">
        <v>12240</v>
      </c>
      <c r="N19" s="46">
        <v>10200</v>
      </c>
      <c r="O19" s="35"/>
      <c r="P19" s="35"/>
      <c r="Q19" s="35"/>
      <c r="R19" s="50">
        <f t="shared" si="1"/>
        <v>2040</v>
      </c>
      <c r="S19">
        <f t="shared" si="2"/>
        <v>6.666666666666667</v>
      </c>
    </row>
    <row r="20" spans="1:19" ht="15">
      <c r="A20" s="7"/>
      <c r="B20" s="8"/>
      <c r="C20" s="9" t="s">
        <v>18</v>
      </c>
      <c r="D20" s="18" t="s">
        <v>26</v>
      </c>
      <c r="E20" s="9">
        <v>4</v>
      </c>
      <c r="F20" s="9" t="s">
        <v>10</v>
      </c>
      <c r="G20" s="10" t="s">
        <v>13</v>
      </c>
      <c r="H20" s="9">
        <v>6</v>
      </c>
      <c r="I20" s="21">
        <f t="shared" si="0"/>
        <v>2448</v>
      </c>
      <c r="J20" s="41">
        <v>18</v>
      </c>
      <c r="K20" s="35">
        <v>12240</v>
      </c>
      <c r="L20" s="39">
        <v>2448</v>
      </c>
      <c r="M20" s="39">
        <v>4896</v>
      </c>
      <c r="N20" s="46">
        <v>4080</v>
      </c>
      <c r="O20" s="35"/>
      <c r="P20" s="35"/>
      <c r="Q20" s="35"/>
      <c r="R20" s="50">
        <f t="shared" si="1"/>
        <v>816</v>
      </c>
      <c r="S20">
        <f t="shared" si="2"/>
        <v>6.666666666666666</v>
      </c>
    </row>
    <row r="21" spans="1:19" ht="15">
      <c r="A21" s="7"/>
      <c r="B21" s="8"/>
      <c r="C21" s="9" t="s">
        <v>18</v>
      </c>
      <c r="D21" s="18" t="s">
        <v>27</v>
      </c>
      <c r="E21" s="9">
        <v>26</v>
      </c>
      <c r="F21" s="9" t="s">
        <v>10</v>
      </c>
      <c r="G21" s="10" t="s">
        <v>13</v>
      </c>
      <c r="H21" s="9">
        <v>6</v>
      </c>
      <c r="I21" s="21">
        <f t="shared" si="0"/>
        <v>15912</v>
      </c>
      <c r="J21" s="41">
        <v>18</v>
      </c>
      <c r="K21" s="35">
        <v>79560</v>
      </c>
      <c r="L21" s="39">
        <v>15912</v>
      </c>
      <c r="M21" s="39">
        <v>31824</v>
      </c>
      <c r="N21" s="46">
        <v>26520</v>
      </c>
      <c r="O21" s="35"/>
      <c r="P21" s="35"/>
      <c r="Q21" s="35"/>
      <c r="R21" s="51">
        <f t="shared" si="1"/>
        <v>5304</v>
      </c>
      <c r="S21">
        <f t="shared" si="2"/>
        <v>6.666666666666666</v>
      </c>
    </row>
    <row r="22" spans="1:19" ht="15">
      <c r="A22" s="7"/>
      <c r="B22" s="8"/>
      <c r="C22" s="26" t="s">
        <v>18</v>
      </c>
      <c r="D22" s="27" t="s">
        <v>28</v>
      </c>
      <c r="E22" s="26">
        <v>28</v>
      </c>
      <c r="F22" s="26" t="s">
        <v>10</v>
      </c>
      <c r="G22" s="28" t="s">
        <v>13</v>
      </c>
      <c r="H22" s="26">
        <v>6</v>
      </c>
      <c r="I22" s="29">
        <f t="shared" si="0"/>
        <v>17136</v>
      </c>
      <c r="J22" s="41">
        <v>18</v>
      </c>
      <c r="K22" s="35">
        <v>85680</v>
      </c>
      <c r="L22" s="39">
        <v>17136</v>
      </c>
      <c r="M22" s="39">
        <v>34272</v>
      </c>
      <c r="N22" s="46">
        <v>28560</v>
      </c>
      <c r="O22" s="35"/>
      <c r="P22" s="35"/>
      <c r="Q22" s="35"/>
      <c r="R22" s="50">
        <f t="shared" si="1"/>
        <v>5712</v>
      </c>
      <c r="S22">
        <f t="shared" si="2"/>
        <v>6.666666666666667</v>
      </c>
    </row>
    <row r="23" spans="1:19" ht="15.75" thickBot="1">
      <c r="A23" s="11"/>
      <c r="B23" s="12"/>
      <c r="C23" s="13" t="s">
        <v>18</v>
      </c>
      <c r="D23" s="19" t="s">
        <v>37</v>
      </c>
      <c r="E23" s="13">
        <v>17</v>
      </c>
      <c r="F23" s="13" t="s">
        <v>10</v>
      </c>
      <c r="G23" s="31">
        <v>102</v>
      </c>
      <c r="H23" s="13">
        <v>6</v>
      </c>
      <c r="I23" s="22">
        <f t="shared" si="0"/>
        <v>10404</v>
      </c>
      <c r="J23" s="41">
        <v>18</v>
      </c>
      <c r="K23" s="35">
        <v>52020</v>
      </c>
      <c r="L23" s="39">
        <v>10404</v>
      </c>
      <c r="M23" s="39">
        <v>20808</v>
      </c>
      <c r="N23" s="44">
        <v>17340</v>
      </c>
      <c r="O23" s="35"/>
      <c r="P23" s="35"/>
      <c r="Q23" s="35"/>
      <c r="R23" s="50">
        <f t="shared" si="1"/>
        <v>3468</v>
      </c>
      <c r="S23">
        <f t="shared" si="2"/>
        <v>6.666666666666666</v>
      </c>
    </row>
    <row r="24" spans="1:20" ht="27" thickTop="1">
      <c r="A24" s="3" t="s">
        <v>15</v>
      </c>
      <c r="B24" s="4">
        <v>56</v>
      </c>
      <c r="C24" s="5" t="s">
        <v>19</v>
      </c>
      <c r="D24" s="17" t="s">
        <v>21</v>
      </c>
      <c r="E24" s="5">
        <v>13</v>
      </c>
      <c r="F24" s="14" t="s">
        <v>17</v>
      </c>
      <c r="G24" s="6" t="s">
        <v>13</v>
      </c>
      <c r="H24" s="5">
        <v>12</v>
      </c>
      <c r="I24" s="20">
        <f>(H24*G24)*E24</f>
        <v>15912</v>
      </c>
      <c r="J24" s="37">
        <v>24</v>
      </c>
      <c r="K24" s="38">
        <v>157896</v>
      </c>
      <c r="L24" s="38">
        <v>15912</v>
      </c>
      <c r="M24" s="38">
        <v>15912</v>
      </c>
      <c r="N24" s="35">
        <v>5304</v>
      </c>
      <c r="O24" s="45">
        <v>57120</v>
      </c>
      <c r="P24" s="45"/>
      <c r="Q24" s="35"/>
      <c r="R24" s="50">
        <f t="shared" si="1"/>
        <v>63648</v>
      </c>
      <c r="S24">
        <f t="shared" si="2"/>
        <v>40.310077519379846</v>
      </c>
      <c r="T24" t="s">
        <v>57</v>
      </c>
    </row>
    <row r="25" spans="1:19" ht="26.25">
      <c r="A25" s="7"/>
      <c r="B25" s="8"/>
      <c r="C25" s="9" t="s">
        <v>19</v>
      </c>
      <c r="D25" s="18" t="s">
        <v>22</v>
      </c>
      <c r="E25" s="9">
        <v>4</v>
      </c>
      <c r="F25" s="15" t="s">
        <v>29</v>
      </c>
      <c r="G25" s="10" t="s">
        <v>13</v>
      </c>
      <c r="H25" s="9">
        <v>12</v>
      </c>
      <c r="I25" s="21">
        <f t="shared" si="0"/>
        <v>4896</v>
      </c>
      <c r="J25" s="41">
        <v>24</v>
      </c>
      <c r="K25" s="35">
        <v>12240</v>
      </c>
      <c r="L25" s="35">
        <v>4896</v>
      </c>
      <c r="M25" s="35">
        <v>4896</v>
      </c>
      <c r="N25" s="35">
        <v>1632</v>
      </c>
      <c r="O25" s="35"/>
      <c r="P25" s="35"/>
      <c r="Q25" s="35"/>
      <c r="R25" s="50">
        <f t="shared" si="1"/>
        <v>816</v>
      </c>
      <c r="S25">
        <f t="shared" si="2"/>
        <v>6.666666666666666</v>
      </c>
    </row>
    <row r="26" spans="1:19" ht="26.25">
      <c r="A26" s="7"/>
      <c r="B26" s="8"/>
      <c r="C26" s="9" t="s">
        <v>19</v>
      </c>
      <c r="D26" s="18" t="s">
        <v>23</v>
      </c>
      <c r="E26" s="9">
        <v>3</v>
      </c>
      <c r="F26" s="15" t="s">
        <v>29</v>
      </c>
      <c r="G26" s="10" t="s">
        <v>13</v>
      </c>
      <c r="H26" s="9">
        <v>12</v>
      </c>
      <c r="I26" s="21">
        <f t="shared" si="0"/>
        <v>3672</v>
      </c>
      <c r="J26" s="41">
        <v>24</v>
      </c>
      <c r="K26" s="35">
        <v>9180</v>
      </c>
      <c r="L26" s="35">
        <v>3672</v>
      </c>
      <c r="M26" s="35">
        <v>3672</v>
      </c>
      <c r="N26" s="35">
        <v>1224</v>
      </c>
      <c r="O26" s="35"/>
      <c r="P26" s="35"/>
      <c r="Q26" s="35"/>
      <c r="R26" s="50">
        <f t="shared" si="1"/>
        <v>612</v>
      </c>
      <c r="S26">
        <f t="shared" si="2"/>
        <v>6.666666666666667</v>
      </c>
    </row>
    <row r="27" spans="1:19" ht="26.25">
      <c r="A27" s="7"/>
      <c r="B27" s="8"/>
      <c r="C27" s="9" t="s">
        <v>19</v>
      </c>
      <c r="D27" s="18" t="s">
        <v>24</v>
      </c>
      <c r="E27" s="9">
        <v>2</v>
      </c>
      <c r="F27" s="15" t="s">
        <v>29</v>
      </c>
      <c r="G27" s="10" t="s">
        <v>13</v>
      </c>
      <c r="H27" s="9">
        <v>12</v>
      </c>
      <c r="I27" s="21">
        <f t="shared" si="0"/>
        <v>2448</v>
      </c>
      <c r="J27" s="41">
        <v>24</v>
      </c>
      <c r="K27" s="35">
        <v>6120</v>
      </c>
      <c r="L27" s="35">
        <v>2448</v>
      </c>
      <c r="M27" s="35">
        <v>2448</v>
      </c>
      <c r="N27" s="35">
        <v>816</v>
      </c>
      <c r="O27" s="35"/>
      <c r="P27" s="35"/>
      <c r="Q27" s="35"/>
      <c r="R27" s="50">
        <f t="shared" si="1"/>
        <v>408</v>
      </c>
      <c r="S27">
        <f t="shared" si="2"/>
        <v>6.666666666666666</v>
      </c>
    </row>
    <row r="28" spans="1:19" ht="26.25">
      <c r="A28" s="7"/>
      <c r="B28" s="8"/>
      <c r="C28" s="9" t="s">
        <v>19</v>
      </c>
      <c r="D28" s="18" t="s">
        <v>25</v>
      </c>
      <c r="E28" s="9">
        <v>14</v>
      </c>
      <c r="F28" s="15" t="s">
        <v>29</v>
      </c>
      <c r="G28" s="10" t="s">
        <v>13</v>
      </c>
      <c r="H28" s="9">
        <v>12</v>
      </c>
      <c r="I28" s="21">
        <f t="shared" si="0"/>
        <v>17136</v>
      </c>
      <c r="J28" s="41">
        <v>24</v>
      </c>
      <c r="K28" s="35">
        <v>42840</v>
      </c>
      <c r="L28" s="35">
        <v>17136</v>
      </c>
      <c r="M28" s="35">
        <v>17136</v>
      </c>
      <c r="N28" s="35">
        <v>5712</v>
      </c>
      <c r="O28" s="35"/>
      <c r="P28" s="35"/>
      <c r="Q28" s="35"/>
      <c r="R28" s="50">
        <f t="shared" si="1"/>
        <v>2856</v>
      </c>
      <c r="S28">
        <f t="shared" si="2"/>
        <v>6.666666666666667</v>
      </c>
    </row>
    <row r="29" spans="1:19" ht="26.25">
      <c r="A29" s="7"/>
      <c r="B29" s="8"/>
      <c r="C29" s="9" t="s">
        <v>19</v>
      </c>
      <c r="D29" s="18" t="s">
        <v>26</v>
      </c>
      <c r="E29" s="9">
        <v>3</v>
      </c>
      <c r="F29" s="15" t="s">
        <v>29</v>
      </c>
      <c r="G29" s="10" t="s">
        <v>13</v>
      </c>
      <c r="H29" s="9">
        <v>12</v>
      </c>
      <c r="I29" s="21">
        <f t="shared" si="0"/>
        <v>3672</v>
      </c>
      <c r="J29" s="41">
        <v>24</v>
      </c>
      <c r="K29" s="35">
        <v>9180</v>
      </c>
      <c r="L29" s="35">
        <v>3672</v>
      </c>
      <c r="M29" s="35">
        <v>3672</v>
      </c>
      <c r="N29" s="35">
        <v>1224</v>
      </c>
      <c r="O29" s="35"/>
      <c r="P29" s="35"/>
      <c r="Q29" s="35"/>
      <c r="R29" s="50">
        <f t="shared" si="1"/>
        <v>612</v>
      </c>
      <c r="S29">
        <f t="shared" si="2"/>
        <v>6.666666666666667</v>
      </c>
    </row>
    <row r="30" spans="1:19" ht="26.25">
      <c r="A30" s="7"/>
      <c r="B30" s="8"/>
      <c r="C30" s="26" t="s">
        <v>19</v>
      </c>
      <c r="D30" s="27" t="s">
        <v>27</v>
      </c>
      <c r="E30" s="26">
        <v>7</v>
      </c>
      <c r="F30" s="30" t="s">
        <v>29</v>
      </c>
      <c r="G30" s="28" t="s">
        <v>13</v>
      </c>
      <c r="H30" s="26">
        <v>12</v>
      </c>
      <c r="I30" s="29">
        <f t="shared" si="0"/>
        <v>8568</v>
      </c>
      <c r="J30" s="41">
        <v>24</v>
      </c>
      <c r="K30" s="35">
        <v>21420</v>
      </c>
      <c r="L30" s="35">
        <v>8568</v>
      </c>
      <c r="M30" s="35">
        <v>8568</v>
      </c>
      <c r="N30" s="35">
        <v>2856</v>
      </c>
      <c r="O30" s="35"/>
      <c r="P30" s="35"/>
      <c r="Q30" s="35"/>
      <c r="R30" s="50">
        <f t="shared" si="1"/>
        <v>1428</v>
      </c>
      <c r="S30">
        <f t="shared" si="2"/>
        <v>6.666666666666667</v>
      </c>
    </row>
    <row r="31" spans="1:20" ht="27" thickBot="1">
      <c r="A31" s="11"/>
      <c r="B31" s="12"/>
      <c r="C31" s="13" t="s">
        <v>19</v>
      </c>
      <c r="D31" s="19" t="s">
        <v>37</v>
      </c>
      <c r="E31" s="13">
        <v>10</v>
      </c>
      <c r="F31" s="16" t="s">
        <v>29</v>
      </c>
      <c r="G31" s="31">
        <v>102</v>
      </c>
      <c r="H31" s="13">
        <v>12</v>
      </c>
      <c r="I31" s="22">
        <f t="shared" si="0"/>
        <v>12240</v>
      </c>
      <c r="J31" s="41">
        <v>24</v>
      </c>
      <c r="K31" s="35">
        <v>61200</v>
      </c>
      <c r="L31" s="35">
        <v>12240</v>
      </c>
      <c r="M31" s="35">
        <v>12240</v>
      </c>
      <c r="N31" s="35">
        <v>4080</v>
      </c>
      <c r="O31" s="45">
        <v>25500</v>
      </c>
      <c r="P31" s="45"/>
      <c r="Q31" s="35"/>
      <c r="R31" s="50">
        <f t="shared" si="1"/>
        <v>7140</v>
      </c>
      <c r="S31">
        <f t="shared" si="2"/>
        <v>11.666666666666666</v>
      </c>
      <c r="T31" t="s">
        <v>57</v>
      </c>
    </row>
    <row r="32" spans="1:20" ht="27" thickTop="1">
      <c r="A32" s="3" t="s">
        <v>16</v>
      </c>
      <c r="B32" s="4">
        <v>696</v>
      </c>
      <c r="C32" s="5" t="s">
        <v>20</v>
      </c>
      <c r="D32" s="17" t="s">
        <v>21</v>
      </c>
      <c r="E32" s="5">
        <v>442</v>
      </c>
      <c r="F32" s="14" t="s">
        <v>29</v>
      </c>
      <c r="G32" s="6" t="s">
        <v>13</v>
      </c>
      <c r="H32" s="5">
        <v>12</v>
      </c>
      <c r="I32" s="20">
        <f>(H32*G32)*E32</f>
        <v>541008</v>
      </c>
      <c r="J32" s="37">
        <v>24</v>
      </c>
      <c r="K32" s="38">
        <v>1354968</v>
      </c>
      <c r="L32" s="38">
        <v>541008</v>
      </c>
      <c r="M32" s="38">
        <v>541008</v>
      </c>
      <c r="N32" s="38">
        <v>180336</v>
      </c>
      <c r="O32" s="47">
        <v>72420</v>
      </c>
      <c r="P32" s="47"/>
      <c r="Q32" s="38"/>
      <c r="R32" s="50">
        <f t="shared" si="1"/>
        <v>20196</v>
      </c>
      <c r="S32">
        <f t="shared" si="2"/>
        <v>1.4905149051490514</v>
      </c>
      <c r="T32" t="s">
        <v>57</v>
      </c>
    </row>
    <row r="33" spans="1:19" ht="26.25">
      <c r="A33" s="7"/>
      <c r="B33" s="8"/>
      <c r="C33" s="9" t="s">
        <v>20</v>
      </c>
      <c r="D33" s="18" t="s">
        <v>22</v>
      </c>
      <c r="E33" s="9">
        <v>25</v>
      </c>
      <c r="F33" s="15" t="s">
        <v>29</v>
      </c>
      <c r="G33" s="10" t="s">
        <v>13</v>
      </c>
      <c r="H33" s="9">
        <v>12</v>
      </c>
      <c r="I33" s="21">
        <f t="shared" si="0"/>
        <v>30600</v>
      </c>
      <c r="J33" s="41">
        <v>24</v>
      </c>
      <c r="K33" s="35">
        <v>76500</v>
      </c>
      <c r="L33" s="35">
        <v>30600</v>
      </c>
      <c r="M33" s="35">
        <v>30600</v>
      </c>
      <c r="N33" s="35">
        <v>10200</v>
      </c>
      <c r="O33" s="35"/>
      <c r="P33" s="35"/>
      <c r="Q33" s="35"/>
      <c r="R33" s="50">
        <f t="shared" si="1"/>
        <v>5100</v>
      </c>
      <c r="S33">
        <f t="shared" si="2"/>
        <v>6.666666666666667</v>
      </c>
    </row>
    <row r="34" spans="1:19" ht="26.25">
      <c r="A34" s="7"/>
      <c r="B34" s="8"/>
      <c r="C34" s="9" t="s">
        <v>20</v>
      </c>
      <c r="D34" s="18" t="s">
        <v>23</v>
      </c>
      <c r="E34" s="9">
        <v>10</v>
      </c>
      <c r="F34" s="15" t="s">
        <v>29</v>
      </c>
      <c r="G34" s="10" t="s">
        <v>13</v>
      </c>
      <c r="H34" s="9">
        <v>12</v>
      </c>
      <c r="I34" s="21">
        <f t="shared" si="0"/>
        <v>12240</v>
      </c>
      <c r="J34" s="41">
        <v>24</v>
      </c>
      <c r="K34" s="35">
        <v>30600</v>
      </c>
      <c r="L34" s="35">
        <v>12240</v>
      </c>
      <c r="M34" s="35">
        <v>12240</v>
      </c>
      <c r="N34" s="35">
        <v>4080</v>
      </c>
      <c r="O34" s="35"/>
      <c r="P34" s="35"/>
      <c r="Q34" s="35"/>
      <c r="R34" s="50">
        <f t="shared" si="1"/>
        <v>2040</v>
      </c>
      <c r="S34">
        <f t="shared" si="2"/>
        <v>6.666666666666667</v>
      </c>
    </row>
    <row r="35" spans="1:19" ht="26.25">
      <c r="A35" s="7"/>
      <c r="B35" s="8"/>
      <c r="C35" s="9" t="s">
        <v>20</v>
      </c>
      <c r="D35" s="18" t="s">
        <v>24</v>
      </c>
      <c r="E35" s="9">
        <v>10</v>
      </c>
      <c r="F35" s="15" t="s">
        <v>29</v>
      </c>
      <c r="G35" s="10" t="s">
        <v>13</v>
      </c>
      <c r="H35" s="9">
        <v>12</v>
      </c>
      <c r="I35" s="21">
        <f t="shared" si="0"/>
        <v>12240</v>
      </c>
      <c r="J35" s="41">
        <v>24</v>
      </c>
      <c r="K35" s="35">
        <v>30600</v>
      </c>
      <c r="L35" s="35">
        <v>12240</v>
      </c>
      <c r="M35" s="35">
        <v>12240</v>
      </c>
      <c r="N35" s="35">
        <v>4080</v>
      </c>
      <c r="O35" s="35"/>
      <c r="P35" s="35"/>
      <c r="Q35" s="35"/>
      <c r="R35" s="50">
        <f t="shared" si="1"/>
        <v>2040</v>
      </c>
      <c r="S35">
        <f t="shared" si="2"/>
        <v>6.666666666666667</v>
      </c>
    </row>
    <row r="36" spans="1:20" ht="26.25">
      <c r="A36" s="7"/>
      <c r="B36" s="8"/>
      <c r="C36" s="9" t="s">
        <v>20</v>
      </c>
      <c r="D36" s="18" t="s">
        <v>25</v>
      </c>
      <c r="E36" s="9">
        <v>118</v>
      </c>
      <c r="F36" s="15" t="s">
        <v>29</v>
      </c>
      <c r="G36" s="10" t="s">
        <v>13</v>
      </c>
      <c r="H36" s="9">
        <v>12</v>
      </c>
      <c r="I36" s="21">
        <f t="shared" si="0"/>
        <v>144432</v>
      </c>
      <c r="J36" s="41">
        <v>24</v>
      </c>
      <c r="K36" s="35">
        <v>351900</v>
      </c>
      <c r="L36" s="35">
        <v>144432</v>
      </c>
      <c r="M36" s="35">
        <v>144432</v>
      </c>
      <c r="N36" s="35">
        <v>48144</v>
      </c>
      <c r="O36" s="35"/>
      <c r="P36" s="35"/>
      <c r="Q36" s="45">
        <v>8160</v>
      </c>
      <c r="R36" s="50">
        <f t="shared" si="1"/>
        <v>6732</v>
      </c>
      <c r="S36">
        <f t="shared" si="2"/>
        <v>1.9130434782608696</v>
      </c>
      <c r="T36" t="s">
        <v>57</v>
      </c>
    </row>
    <row r="37" spans="1:19" ht="26.25">
      <c r="A37" s="7"/>
      <c r="B37" s="8"/>
      <c r="C37" s="9" t="s">
        <v>20</v>
      </c>
      <c r="D37" s="18" t="s">
        <v>26</v>
      </c>
      <c r="E37" s="9">
        <v>7</v>
      </c>
      <c r="F37" s="15" t="s">
        <v>29</v>
      </c>
      <c r="G37" s="10" t="s">
        <v>13</v>
      </c>
      <c r="H37" s="9">
        <v>12</v>
      </c>
      <c r="I37" s="21">
        <f t="shared" si="0"/>
        <v>8568</v>
      </c>
      <c r="J37" s="41">
        <v>24</v>
      </c>
      <c r="K37" s="35">
        <v>21420</v>
      </c>
      <c r="L37" s="35">
        <v>8568</v>
      </c>
      <c r="M37" s="35">
        <v>8568</v>
      </c>
      <c r="N37" s="35">
        <v>2856</v>
      </c>
      <c r="O37" s="35"/>
      <c r="P37" s="35"/>
      <c r="Q37" s="35"/>
      <c r="R37" s="50">
        <f t="shared" si="1"/>
        <v>1428</v>
      </c>
      <c r="S37">
        <f t="shared" si="2"/>
        <v>6.666666666666667</v>
      </c>
    </row>
    <row r="38" spans="1:19" ht="26.25">
      <c r="A38" s="7"/>
      <c r="B38" s="8"/>
      <c r="C38" s="26" t="s">
        <v>20</v>
      </c>
      <c r="D38" s="27" t="s">
        <v>27</v>
      </c>
      <c r="E38" s="26">
        <v>64</v>
      </c>
      <c r="F38" s="30" t="s">
        <v>29</v>
      </c>
      <c r="G38" s="28" t="s">
        <v>13</v>
      </c>
      <c r="H38" s="26">
        <v>12</v>
      </c>
      <c r="I38" s="29">
        <f t="shared" si="0"/>
        <v>78336</v>
      </c>
      <c r="J38" s="41">
        <v>24</v>
      </c>
      <c r="K38" s="35">
        <v>189720</v>
      </c>
      <c r="L38" s="35">
        <v>78336</v>
      </c>
      <c r="M38" s="35">
        <v>78336</v>
      </c>
      <c r="N38" s="35">
        <v>26112</v>
      </c>
      <c r="O38" s="35"/>
      <c r="P38" s="35"/>
      <c r="Q38" s="35"/>
      <c r="R38" s="50">
        <f t="shared" si="1"/>
        <v>6936</v>
      </c>
      <c r="S38">
        <f t="shared" si="2"/>
        <v>3.6559139784946235</v>
      </c>
    </row>
    <row r="39" spans="1:19" ht="27" thickBot="1">
      <c r="A39" s="11"/>
      <c r="B39" s="12"/>
      <c r="C39" s="13" t="s">
        <v>20</v>
      </c>
      <c r="D39" s="19" t="s">
        <v>37</v>
      </c>
      <c r="E39" s="13">
        <v>20</v>
      </c>
      <c r="F39" s="16" t="s">
        <v>29</v>
      </c>
      <c r="G39" s="31">
        <v>102</v>
      </c>
      <c r="H39" s="13">
        <v>12</v>
      </c>
      <c r="I39" s="22">
        <f t="shared" si="0"/>
        <v>24480</v>
      </c>
      <c r="J39" s="41">
        <v>24</v>
      </c>
      <c r="K39" s="35">
        <v>61200</v>
      </c>
      <c r="L39" s="35">
        <v>24480</v>
      </c>
      <c r="M39" s="35">
        <v>24480</v>
      </c>
      <c r="N39" s="35">
        <v>8160</v>
      </c>
      <c r="O39" s="35"/>
      <c r="P39" s="35"/>
      <c r="Q39" s="35"/>
      <c r="R39" s="50">
        <f t="shared" si="1"/>
        <v>4080</v>
      </c>
      <c r="S39">
        <f t="shared" si="2"/>
        <v>6.666666666666667</v>
      </c>
    </row>
    <row r="40" spans="1:20" ht="27" thickTop="1">
      <c r="A40" s="3" t="s">
        <v>31</v>
      </c>
      <c r="B40" s="4">
        <v>105</v>
      </c>
      <c r="C40" s="5" t="s">
        <v>34</v>
      </c>
      <c r="D40" s="17" t="s">
        <v>21</v>
      </c>
      <c r="E40" s="5">
        <v>27</v>
      </c>
      <c r="F40" s="14" t="s">
        <v>17</v>
      </c>
      <c r="G40" s="6" t="s">
        <v>13</v>
      </c>
      <c r="H40" s="5">
        <v>12</v>
      </c>
      <c r="I40" s="20">
        <f t="shared" si="0"/>
        <v>33048</v>
      </c>
      <c r="J40" s="37">
        <v>24</v>
      </c>
      <c r="K40" s="38">
        <v>118728</v>
      </c>
      <c r="L40" s="38">
        <v>33048</v>
      </c>
      <c r="M40" s="38">
        <v>33048</v>
      </c>
      <c r="N40" s="38">
        <v>11016</v>
      </c>
      <c r="O40" s="45">
        <v>35700</v>
      </c>
      <c r="P40" s="45"/>
      <c r="Q40" s="35"/>
      <c r="R40" s="50">
        <f t="shared" si="1"/>
        <v>5916</v>
      </c>
      <c r="S40">
        <f t="shared" si="2"/>
        <v>4.982817869415808</v>
      </c>
      <c r="T40" t="s">
        <v>57</v>
      </c>
    </row>
    <row r="41" spans="1:19" ht="26.25">
      <c r="A41" s="7"/>
      <c r="B41" s="8"/>
      <c r="C41" s="9" t="s">
        <v>34</v>
      </c>
      <c r="D41" s="18" t="s">
        <v>22</v>
      </c>
      <c r="E41" s="9">
        <v>9</v>
      </c>
      <c r="F41" s="15" t="s">
        <v>17</v>
      </c>
      <c r="G41" s="10" t="s">
        <v>13</v>
      </c>
      <c r="H41" s="9">
        <v>12</v>
      </c>
      <c r="I41" s="21">
        <f t="shared" si="0"/>
        <v>11016</v>
      </c>
      <c r="J41" s="41">
        <v>24</v>
      </c>
      <c r="K41" s="35">
        <v>27540</v>
      </c>
      <c r="L41" s="35">
        <v>11016</v>
      </c>
      <c r="M41" s="35">
        <v>11016</v>
      </c>
      <c r="N41" s="35">
        <v>3672</v>
      </c>
      <c r="O41" s="35"/>
      <c r="P41" s="35"/>
      <c r="Q41" s="35"/>
      <c r="R41" s="50">
        <f t="shared" si="1"/>
        <v>1836</v>
      </c>
      <c r="S41">
        <f t="shared" si="2"/>
        <v>6.666666666666667</v>
      </c>
    </row>
    <row r="42" spans="1:19" ht="26.25">
      <c r="A42" s="7"/>
      <c r="B42" s="8"/>
      <c r="C42" s="9" t="s">
        <v>34</v>
      </c>
      <c r="D42" s="18" t="s">
        <v>23</v>
      </c>
      <c r="E42" s="9">
        <v>2</v>
      </c>
      <c r="F42" s="15" t="s">
        <v>17</v>
      </c>
      <c r="G42" s="10" t="s">
        <v>13</v>
      </c>
      <c r="H42" s="9">
        <v>12</v>
      </c>
      <c r="I42" s="21">
        <f t="shared" si="0"/>
        <v>2448</v>
      </c>
      <c r="J42" s="41">
        <v>24</v>
      </c>
      <c r="K42" s="35">
        <v>6120</v>
      </c>
      <c r="L42" s="35">
        <v>2448</v>
      </c>
      <c r="M42" s="35">
        <v>2448</v>
      </c>
      <c r="N42" s="35">
        <v>816</v>
      </c>
      <c r="O42" s="35"/>
      <c r="P42" s="35"/>
      <c r="Q42" s="35"/>
      <c r="R42" s="50">
        <f t="shared" si="1"/>
        <v>408</v>
      </c>
      <c r="S42">
        <f t="shared" si="2"/>
        <v>6.666666666666666</v>
      </c>
    </row>
    <row r="43" spans="1:19" ht="26.25">
      <c r="A43" s="7"/>
      <c r="B43" s="8"/>
      <c r="C43" s="9" t="s">
        <v>34</v>
      </c>
      <c r="D43" s="18" t="s">
        <v>24</v>
      </c>
      <c r="E43" s="9">
        <v>2</v>
      </c>
      <c r="F43" s="15" t="s">
        <v>17</v>
      </c>
      <c r="G43" s="10" t="s">
        <v>13</v>
      </c>
      <c r="H43" s="9">
        <v>12</v>
      </c>
      <c r="I43" s="21">
        <f t="shared" si="0"/>
        <v>2448</v>
      </c>
      <c r="J43" s="41">
        <v>24</v>
      </c>
      <c r="K43" s="35">
        <v>6120</v>
      </c>
      <c r="L43" s="35">
        <v>2448</v>
      </c>
      <c r="M43" s="35">
        <v>2448</v>
      </c>
      <c r="N43" s="35">
        <v>816</v>
      </c>
      <c r="O43" s="35"/>
      <c r="P43" s="35"/>
      <c r="Q43" s="35"/>
      <c r="R43" s="50">
        <f t="shared" si="1"/>
        <v>408</v>
      </c>
      <c r="S43">
        <f t="shared" si="2"/>
        <v>6.666666666666666</v>
      </c>
    </row>
    <row r="44" spans="1:19" ht="26.25">
      <c r="A44" s="7"/>
      <c r="B44" s="8"/>
      <c r="C44" s="9" t="s">
        <v>34</v>
      </c>
      <c r="D44" s="18" t="s">
        <v>25</v>
      </c>
      <c r="E44" s="9">
        <v>31</v>
      </c>
      <c r="F44" s="15" t="s">
        <v>17</v>
      </c>
      <c r="G44" s="10" t="s">
        <v>13</v>
      </c>
      <c r="H44" s="9">
        <v>12</v>
      </c>
      <c r="I44" s="21">
        <f t="shared" si="0"/>
        <v>37944</v>
      </c>
      <c r="J44" s="41">
        <v>24</v>
      </c>
      <c r="K44" s="35">
        <v>91800</v>
      </c>
      <c r="L44" s="35">
        <v>37944</v>
      </c>
      <c r="M44" s="35">
        <v>37944</v>
      </c>
      <c r="N44" s="35">
        <v>12648</v>
      </c>
      <c r="O44" s="35"/>
      <c r="P44" s="35"/>
      <c r="Q44" s="35"/>
      <c r="R44" s="50">
        <f t="shared" si="1"/>
        <v>3264</v>
      </c>
      <c r="S44">
        <f t="shared" si="2"/>
        <v>3.5555555555555554</v>
      </c>
    </row>
    <row r="45" spans="1:19" ht="26.25">
      <c r="A45" s="7"/>
      <c r="B45" s="8"/>
      <c r="C45" s="9" t="s">
        <v>34</v>
      </c>
      <c r="D45" s="18" t="s">
        <v>26</v>
      </c>
      <c r="E45" s="9">
        <v>3</v>
      </c>
      <c r="F45" s="15" t="s">
        <v>17</v>
      </c>
      <c r="G45" s="10" t="s">
        <v>13</v>
      </c>
      <c r="H45" s="9">
        <v>12</v>
      </c>
      <c r="I45" s="21">
        <f t="shared" si="0"/>
        <v>3672</v>
      </c>
      <c r="J45" s="41">
        <v>24</v>
      </c>
      <c r="K45" s="35">
        <v>9180</v>
      </c>
      <c r="L45" s="35">
        <v>3672</v>
      </c>
      <c r="M45" s="35">
        <v>3672</v>
      </c>
      <c r="N45" s="35">
        <v>1224</v>
      </c>
      <c r="O45" s="35"/>
      <c r="P45" s="35"/>
      <c r="Q45" s="35"/>
      <c r="R45" s="50">
        <f t="shared" si="1"/>
        <v>612</v>
      </c>
      <c r="S45">
        <f t="shared" si="2"/>
        <v>6.666666666666667</v>
      </c>
    </row>
    <row r="46" spans="1:19" ht="26.25">
      <c r="A46" s="7"/>
      <c r="B46" s="8"/>
      <c r="C46" s="9" t="s">
        <v>34</v>
      </c>
      <c r="D46" s="18" t="s">
        <v>27</v>
      </c>
      <c r="E46" s="9">
        <v>6</v>
      </c>
      <c r="F46" s="30" t="s">
        <v>17</v>
      </c>
      <c r="G46" s="10" t="s">
        <v>13</v>
      </c>
      <c r="H46" s="9">
        <v>12</v>
      </c>
      <c r="I46" s="21">
        <f t="shared" si="0"/>
        <v>7344</v>
      </c>
      <c r="J46" s="41">
        <v>24</v>
      </c>
      <c r="K46" s="35">
        <v>18360</v>
      </c>
      <c r="L46" s="35">
        <v>7344</v>
      </c>
      <c r="M46" s="35">
        <v>7344</v>
      </c>
      <c r="N46" s="35">
        <v>2448</v>
      </c>
      <c r="O46" s="35"/>
      <c r="P46" s="35"/>
      <c r="Q46" s="35"/>
      <c r="R46" s="50">
        <f t="shared" si="1"/>
        <v>1224</v>
      </c>
      <c r="S46">
        <f t="shared" si="2"/>
        <v>6.666666666666667</v>
      </c>
    </row>
    <row r="47" spans="1:19" ht="27" thickBot="1">
      <c r="A47" s="7"/>
      <c r="B47" s="8"/>
      <c r="C47" s="32" t="s">
        <v>34</v>
      </c>
      <c r="D47" s="33" t="s">
        <v>37</v>
      </c>
      <c r="E47" s="32">
        <v>25</v>
      </c>
      <c r="F47" s="16" t="s">
        <v>17</v>
      </c>
      <c r="G47" s="34">
        <v>102</v>
      </c>
      <c r="H47" s="32">
        <v>12</v>
      </c>
      <c r="I47" s="22">
        <f t="shared" si="0"/>
        <v>30600</v>
      </c>
      <c r="J47" s="41">
        <v>24</v>
      </c>
      <c r="K47" s="35">
        <v>76500</v>
      </c>
      <c r="L47" s="35">
        <v>30600</v>
      </c>
      <c r="M47" s="35">
        <v>30600</v>
      </c>
      <c r="N47" s="44">
        <v>10200</v>
      </c>
      <c r="O47" s="35"/>
      <c r="P47" s="35"/>
      <c r="Q47" s="35"/>
      <c r="R47" s="50">
        <f t="shared" si="1"/>
        <v>5100</v>
      </c>
      <c r="S47">
        <f t="shared" si="2"/>
        <v>6.666666666666667</v>
      </c>
    </row>
    <row r="48" spans="1:21" ht="15.75" thickTop="1">
      <c r="A48" s="3" t="s">
        <v>32</v>
      </c>
      <c r="B48" s="4">
        <v>267</v>
      </c>
      <c r="C48" s="5" t="s">
        <v>35</v>
      </c>
      <c r="D48" s="17" t="s">
        <v>21</v>
      </c>
      <c r="E48" s="5">
        <v>193</v>
      </c>
      <c r="F48" s="5" t="s">
        <v>10</v>
      </c>
      <c r="G48" s="6" t="s">
        <v>13</v>
      </c>
      <c r="H48" s="5">
        <v>6</v>
      </c>
      <c r="I48" s="20">
        <f t="shared" si="0"/>
        <v>118116</v>
      </c>
      <c r="J48" s="37">
        <v>18</v>
      </c>
      <c r="K48" s="38">
        <v>231336</v>
      </c>
      <c r="L48" s="38">
        <v>118116</v>
      </c>
      <c r="M48" s="38">
        <v>112608</v>
      </c>
      <c r="N48" s="45">
        <v>0</v>
      </c>
      <c r="O48" s="35"/>
      <c r="P48" s="35"/>
      <c r="Q48" s="35"/>
      <c r="R48" s="50">
        <f t="shared" si="1"/>
        <v>612</v>
      </c>
      <c r="S48">
        <f t="shared" si="2"/>
        <v>0.26455026455026454</v>
      </c>
      <c r="U48" s="45">
        <v>196860</v>
      </c>
    </row>
    <row r="49" spans="1:23" ht="15">
      <c r="A49" s="7"/>
      <c r="B49" s="8"/>
      <c r="C49" s="9" t="s">
        <v>35</v>
      </c>
      <c r="D49" s="18" t="s">
        <v>22</v>
      </c>
      <c r="E49" s="9">
        <v>9</v>
      </c>
      <c r="F49" s="9" t="s">
        <v>10</v>
      </c>
      <c r="G49" s="10" t="s">
        <v>13</v>
      </c>
      <c r="H49" s="9">
        <v>6</v>
      </c>
      <c r="I49" s="21">
        <f t="shared" si="0"/>
        <v>5508</v>
      </c>
      <c r="J49" s="41">
        <v>18</v>
      </c>
      <c r="K49" s="35">
        <v>27540</v>
      </c>
      <c r="L49" s="35">
        <v>5508</v>
      </c>
      <c r="M49" s="35">
        <v>11016</v>
      </c>
      <c r="N49" s="35">
        <v>9180</v>
      </c>
      <c r="O49" s="35"/>
      <c r="P49" s="35"/>
      <c r="Q49" s="35"/>
      <c r="R49" s="50">
        <f t="shared" si="1"/>
        <v>1836</v>
      </c>
      <c r="S49">
        <f t="shared" si="2"/>
        <v>6.666666666666667</v>
      </c>
      <c r="U49" s="35">
        <v>20000</v>
      </c>
      <c r="V49" t="s">
        <v>50</v>
      </c>
      <c r="W49" t="s">
        <v>55</v>
      </c>
    </row>
    <row r="50" spans="1:23" ht="15">
      <c r="A50" s="7"/>
      <c r="B50" s="8"/>
      <c r="C50" s="9" t="s">
        <v>35</v>
      </c>
      <c r="D50" s="18" t="s">
        <v>23</v>
      </c>
      <c r="E50" s="9">
        <v>7</v>
      </c>
      <c r="F50" s="9" t="s">
        <v>10</v>
      </c>
      <c r="G50" s="10" t="s">
        <v>13</v>
      </c>
      <c r="H50" s="9">
        <v>6</v>
      </c>
      <c r="I50" s="21">
        <f t="shared" si="0"/>
        <v>4284</v>
      </c>
      <c r="J50" s="41">
        <v>18</v>
      </c>
      <c r="K50" s="35">
        <v>21420</v>
      </c>
      <c r="L50" s="35">
        <v>4284</v>
      </c>
      <c r="M50" s="35">
        <v>8568</v>
      </c>
      <c r="N50" s="35">
        <v>7140</v>
      </c>
      <c r="O50" s="35"/>
      <c r="P50" s="35"/>
      <c r="Q50" s="35"/>
      <c r="R50" s="50">
        <f t="shared" si="1"/>
        <v>1428</v>
      </c>
      <c r="S50">
        <f t="shared" si="2"/>
        <v>6.666666666666667</v>
      </c>
      <c r="U50" s="35">
        <v>70000</v>
      </c>
      <c r="V50" t="s">
        <v>56</v>
      </c>
      <c r="W50" t="s">
        <v>55</v>
      </c>
    </row>
    <row r="51" spans="1:23" ht="15">
      <c r="A51" s="7"/>
      <c r="B51" s="8"/>
      <c r="C51" s="9" t="s">
        <v>35</v>
      </c>
      <c r="D51" s="18" t="s">
        <v>24</v>
      </c>
      <c r="E51" s="9">
        <v>2</v>
      </c>
      <c r="F51" s="9" t="s">
        <v>10</v>
      </c>
      <c r="G51" s="10" t="s">
        <v>13</v>
      </c>
      <c r="H51" s="9">
        <v>6</v>
      </c>
      <c r="I51" s="21">
        <f t="shared" si="0"/>
        <v>1224</v>
      </c>
      <c r="J51" s="41">
        <v>18</v>
      </c>
      <c r="K51" s="35">
        <v>6120</v>
      </c>
      <c r="L51" s="35">
        <v>1224</v>
      </c>
      <c r="M51" s="35">
        <v>2448</v>
      </c>
      <c r="N51" s="35">
        <v>2040</v>
      </c>
      <c r="O51" s="35"/>
      <c r="P51" s="35"/>
      <c r="Q51" s="35"/>
      <c r="R51" s="50">
        <f t="shared" si="1"/>
        <v>408</v>
      </c>
      <c r="S51">
        <f t="shared" si="2"/>
        <v>6.666666666666666</v>
      </c>
      <c r="U51" s="35">
        <v>100000</v>
      </c>
      <c r="V51" t="s">
        <v>49</v>
      </c>
      <c r="W51" t="s">
        <v>55</v>
      </c>
    </row>
    <row r="52" spans="1:23" ht="15">
      <c r="A52" s="7"/>
      <c r="B52" s="8"/>
      <c r="C52" s="9" t="s">
        <v>35</v>
      </c>
      <c r="D52" s="18" t="s">
        <v>25</v>
      </c>
      <c r="E52" s="9">
        <v>6</v>
      </c>
      <c r="F52" s="9" t="s">
        <v>10</v>
      </c>
      <c r="G52" s="10" t="s">
        <v>13</v>
      </c>
      <c r="H52" s="9">
        <v>6</v>
      </c>
      <c r="I52" s="21">
        <f t="shared" si="0"/>
        <v>3672</v>
      </c>
      <c r="J52" s="41">
        <v>18</v>
      </c>
      <c r="K52" s="35">
        <v>18360</v>
      </c>
      <c r="L52" s="35">
        <v>3672</v>
      </c>
      <c r="M52" s="35">
        <v>7344</v>
      </c>
      <c r="N52" s="35">
        <v>6120</v>
      </c>
      <c r="O52" s="35"/>
      <c r="P52" s="35"/>
      <c r="Q52" s="35"/>
      <c r="R52" s="50">
        <f t="shared" si="1"/>
        <v>1224</v>
      </c>
      <c r="S52">
        <f t="shared" si="2"/>
        <v>6.666666666666667</v>
      </c>
      <c r="U52" s="35">
        <v>6860</v>
      </c>
      <c r="V52" t="s">
        <v>48</v>
      </c>
      <c r="W52" t="s">
        <v>55</v>
      </c>
    </row>
    <row r="53" spans="1:21" ht="15">
      <c r="A53" s="7"/>
      <c r="B53" s="8"/>
      <c r="C53" s="9" t="s">
        <v>35</v>
      </c>
      <c r="D53" s="18" t="s">
        <v>26</v>
      </c>
      <c r="E53" s="9">
        <v>4</v>
      </c>
      <c r="F53" s="9" t="s">
        <v>10</v>
      </c>
      <c r="G53" s="10" t="s">
        <v>13</v>
      </c>
      <c r="H53" s="9">
        <v>6</v>
      </c>
      <c r="I53" s="21">
        <f t="shared" si="0"/>
        <v>2448</v>
      </c>
      <c r="J53" s="41">
        <v>18</v>
      </c>
      <c r="K53" s="35">
        <v>12240</v>
      </c>
      <c r="L53" s="35">
        <v>2448</v>
      </c>
      <c r="M53" s="35">
        <v>4896</v>
      </c>
      <c r="N53" s="35">
        <v>4080</v>
      </c>
      <c r="O53" s="35"/>
      <c r="P53" s="35"/>
      <c r="Q53" s="35"/>
      <c r="R53" s="50">
        <f t="shared" si="1"/>
        <v>816</v>
      </c>
      <c r="S53">
        <f t="shared" si="2"/>
        <v>6.666666666666666</v>
      </c>
      <c r="U53" s="45">
        <f>U48-U49-U50-U51-U52</f>
        <v>0</v>
      </c>
    </row>
    <row r="54" spans="1:19" ht="15">
      <c r="A54" s="7"/>
      <c r="B54" s="8"/>
      <c r="C54" s="9" t="s">
        <v>35</v>
      </c>
      <c r="D54" s="18" t="s">
        <v>27</v>
      </c>
      <c r="E54" s="9">
        <v>15</v>
      </c>
      <c r="F54" s="9" t="s">
        <v>10</v>
      </c>
      <c r="G54" s="10" t="s">
        <v>13</v>
      </c>
      <c r="H54" s="9">
        <v>6</v>
      </c>
      <c r="I54" s="21">
        <f t="shared" si="0"/>
        <v>9180</v>
      </c>
      <c r="J54" s="41">
        <v>18</v>
      </c>
      <c r="K54" s="35">
        <v>45900</v>
      </c>
      <c r="L54" s="35">
        <v>9180</v>
      </c>
      <c r="M54" s="35">
        <v>18360</v>
      </c>
      <c r="N54" s="35">
        <v>15300</v>
      </c>
      <c r="O54" s="35"/>
      <c r="P54" s="35"/>
      <c r="Q54" s="35"/>
      <c r="R54" s="50">
        <f t="shared" si="1"/>
        <v>3060</v>
      </c>
      <c r="S54">
        <f t="shared" si="2"/>
        <v>6.666666666666667</v>
      </c>
    </row>
    <row r="55" spans="1:19" ht="15">
      <c r="A55" s="7"/>
      <c r="B55" s="8"/>
      <c r="C55" s="32" t="s">
        <v>35</v>
      </c>
      <c r="D55" s="33" t="s">
        <v>37</v>
      </c>
      <c r="E55" s="32">
        <v>31</v>
      </c>
      <c r="F55" s="9" t="s">
        <v>10</v>
      </c>
      <c r="G55" s="34">
        <v>102</v>
      </c>
      <c r="H55" s="32">
        <v>6</v>
      </c>
      <c r="I55" s="29">
        <f t="shared" si="0"/>
        <v>18972</v>
      </c>
      <c r="J55" s="41">
        <v>18</v>
      </c>
      <c r="K55" s="35">
        <v>91800</v>
      </c>
      <c r="L55" s="35">
        <v>18972</v>
      </c>
      <c r="M55" s="35">
        <v>37944</v>
      </c>
      <c r="N55" s="35">
        <v>31620</v>
      </c>
      <c r="O55" s="35"/>
      <c r="P55" s="35"/>
      <c r="Q55" s="35"/>
      <c r="R55" s="50">
        <f t="shared" si="1"/>
        <v>3264</v>
      </c>
      <c r="S55">
        <f t="shared" si="2"/>
        <v>3.5555555555555554</v>
      </c>
    </row>
    <row r="56" spans="1:19" ht="15.75" thickBot="1">
      <c r="A56" s="7"/>
      <c r="B56" s="8"/>
      <c r="C56" s="32"/>
      <c r="D56" s="33"/>
      <c r="E56" s="32"/>
      <c r="F56" s="32"/>
      <c r="G56" s="34"/>
      <c r="H56" s="32"/>
      <c r="I56" s="22"/>
      <c r="J56" s="41"/>
      <c r="K56" s="35"/>
      <c r="L56" s="35"/>
      <c r="M56" s="35"/>
      <c r="N56" s="35"/>
      <c r="O56" s="35"/>
      <c r="P56" s="35"/>
      <c r="Q56" s="35"/>
      <c r="R56" s="50">
        <f t="shared" si="1"/>
        <v>0</v>
      </c>
      <c r="S56" t="e">
        <f t="shared" si="2"/>
        <v>#DIV/0!</v>
      </c>
    </row>
    <row r="57" spans="1:19" ht="15.75" thickTop="1">
      <c r="A57" s="3" t="s">
        <v>33</v>
      </c>
      <c r="B57" s="4">
        <v>13</v>
      </c>
      <c r="C57" s="5" t="s">
        <v>36</v>
      </c>
      <c r="D57" s="17" t="s">
        <v>21</v>
      </c>
      <c r="E57" s="5">
        <v>7</v>
      </c>
      <c r="F57" s="5" t="s">
        <v>10</v>
      </c>
      <c r="G57" s="6" t="s">
        <v>13</v>
      </c>
      <c r="H57" s="5">
        <v>6</v>
      </c>
      <c r="I57" s="20">
        <f t="shared" si="0"/>
        <v>4284</v>
      </c>
      <c r="J57" s="37">
        <v>18</v>
      </c>
      <c r="K57" s="38">
        <v>23256</v>
      </c>
      <c r="L57" s="38">
        <v>4284</v>
      </c>
      <c r="M57" s="38">
        <v>8568</v>
      </c>
      <c r="N57" s="38">
        <v>7140</v>
      </c>
      <c r="O57" s="35"/>
      <c r="P57" s="35"/>
      <c r="Q57" s="35"/>
      <c r="R57" s="51">
        <f t="shared" si="1"/>
        <v>3264</v>
      </c>
      <c r="S57">
        <f t="shared" si="2"/>
        <v>14.035087719298245</v>
      </c>
    </row>
    <row r="58" spans="1:19" ht="15">
      <c r="A58" s="7"/>
      <c r="B58" s="8"/>
      <c r="C58" s="26" t="s">
        <v>36</v>
      </c>
      <c r="D58" s="27" t="s">
        <v>22</v>
      </c>
      <c r="E58" s="26">
        <v>5</v>
      </c>
      <c r="F58" s="26" t="s">
        <v>10</v>
      </c>
      <c r="G58" s="28" t="s">
        <v>13</v>
      </c>
      <c r="H58" s="26">
        <v>6</v>
      </c>
      <c r="I58" s="29">
        <f t="shared" si="0"/>
        <v>3060</v>
      </c>
      <c r="J58" s="41">
        <v>18</v>
      </c>
      <c r="K58" s="35">
        <v>15300</v>
      </c>
      <c r="L58" s="35">
        <v>3060</v>
      </c>
      <c r="M58" s="35">
        <v>6120</v>
      </c>
      <c r="N58" s="35">
        <v>5100</v>
      </c>
      <c r="O58" s="35"/>
      <c r="P58" s="35"/>
      <c r="Q58" s="35"/>
      <c r="R58" s="50">
        <f t="shared" si="1"/>
        <v>1020</v>
      </c>
      <c r="S58">
        <f t="shared" si="2"/>
        <v>6.666666666666667</v>
      </c>
    </row>
    <row r="59" spans="1:19" ht="15.75" thickBot="1">
      <c r="A59" s="7"/>
      <c r="B59" s="8"/>
      <c r="C59" s="13" t="s">
        <v>36</v>
      </c>
      <c r="D59" s="19" t="s">
        <v>37</v>
      </c>
      <c r="E59" s="13">
        <v>1</v>
      </c>
      <c r="F59" s="13" t="s">
        <v>10</v>
      </c>
      <c r="G59" s="31">
        <v>102</v>
      </c>
      <c r="H59" s="13">
        <v>6</v>
      </c>
      <c r="I59" s="22">
        <f t="shared" si="0"/>
        <v>612</v>
      </c>
      <c r="J59" s="41">
        <v>18</v>
      </c>
      <c r="K59" s="35">
        <v>30600</v>
      </c>
      <c r="L59" s="35">
        <v>612</v>
      </c>
      <c r="M59" s="35">
        <v>1224</v>
      </c>
      <c r="N59" s="35">
        <v>1020</v>
      </c>
      <c r="O59" s="35"/>
      <c r="P59" s="35"/>
      <c r="Q59" s="45">
        <v>13260</v>
      </c>
      <c r="R59" s="50">
        <f t="shared" si="1"/>
        <v>14484</v>
      </c>
      <c r="S59">
        <f t="shared" si="2"/>
        <v>47.333333333333336</v>
      </c>
    </row>
    <row r="60" spans="11:19" ht="15.75" thickTop="1">
      <c r="K60" s="24">
        <f aca="true" t="shared" si="3" ref="K60:R60">SUM(K6:K59)</f>
        <v>5997600</v>
      </c>
      <c r="L60" s="24">
        <f t="shared" si="3"/>
        <v>1748484</v>
      </c>
      <c r="M60" s="24">
        <f t="shared" si="3"/>
        <v>2324376</v>
      </c>
      <c r="N60" s="24">
        <f t="shared" si="3"/>
        <v>1297236</v>
      </c>
      <c r="O60" s="24">
        <f t="shared" si="3"/>
        <v>314364</v>
      </c>
      <c r="P60" s="24">
        <f t="shared" si="3"/>
        <v>6120</v>
      </c>
      <c r="Q60" s="24">
        <f t="shared" si="3"/>
        <v>21420</v>
      </c>
      <c r="R60" s="24">
        <f t="shared" si="3"/>
        <v>285600</v>
      </c>
      <c r="S60" s="35">
        <f>R60-155040</f>
        <v>130560</v>
      </c>
    </row>
    <row r="61" spans="2:14" ht="15">
      <c r="B61" s="25">
        <f>SUM(B6:B60)</f>
        <v>2000</v>
      </c>
      <c r="N61" s="35">
        <v>190340</v>
      </c>
    </row>
    <row r="62" spans="11:14" ht="15">
      <c r="K62" s="25" t="s">
        <v>46</v>
      </c>
      <c r="L62" s="24">
        <f>L60+M60+N60+O60+P60+Q60</f>
        <v>5712000</v>
      </c>
      <c r="N62" s="35">
        <v>27540</v>
      </c>
    </row>
    <row r="63" ht="15">
      <c r="K63" s="35"/>
    </row>
    <row r="78" ht="15">
      <c r="J78">
        <f>7+14+3+2+3+53+4</f>
        <v>86</v>
      </c>
    </row>
    <row r="84" ht="15">
      <c r="D84">
        <f>12*612</f>
        <v>7344</v>
      </c>
    </row>
    <row r="86" ht="15">
      <c r="D86">
        <f>9*612</f>
        <v>5508</v>
      </c>
    </row>
  </sheetData>
  <sheetProtection/>
  <mergeCells count="3">
    <mergeCell ref="A1:I1"/>
    <mergeCell ref="A2:I2"/>
    <mergeCell ref="A3:I3"/>
  </mergeCells>
  <printOptions horizontalCentered="1" verticalCentered="1"/>
  <pageMargins left="0.7874015748031497" right="0.5905511811023623" top="0.7480314960629921" bottom="0.7480314960629921" header="0.31496062992125984" footer="0.31496062992125984"/>
  <pageSetup horizontalDpi="600" verticalDpi="600" orientation="landscape" paperSize="9" scale="63" r:id="rId1"/>
  <rowBreaks count="1" manualBreakCount="1">
    <brk id="39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86"/>
  <sheetViews>
    <sheetView zoomScalePageLayoutView="0" workbookViewId="0" topLeftCell="A37">
      <selection activeCell="A1" sqref="A1:F1"/>
    </sheetView>
  </sheetViews>
  <sheetFormatPr defaultColWidth="11.421875" defaultRowHeight="15"/>
  <cols>
    <col min="1" max="1" width="15.140625" style="0" customWidth="1"/>
    <col min="2" max="2" width="7.8515625" style="0" customWidth="1"/>
    <col min="3" max="3" width="29.140625" style="0" customWidth="1"/>
    <col min="4" max="4" width="37.421875" style="0" customWidth="1"/>
    <col min="5" max="5" width="15.421875" style="0" customWidth="1"/>
    <col min="6" max="6" width="11.8515625" style="0" customWidth="1"/>
    <col min="7" max="7" width="11.7109375" style="0" bestFit="1" customWidth="1"/>
  </cols>
  <sheetData>
    <row r="1" spans="1:6" ht="15">
      <c r="A1" s="64" t="s">
        <v>0</v>
      </c>
      <c r="B1" s="64"/>
      <c r="C1" s="64"/>
      <c r="D1" s="64"/>
      <c r="E1" s="64"/>
      <c r="F1" s="64"/>
    </row>
    <row r="2" spans="1:6" ht="15">
      <c r="A2" s="64" t="s">
        <v>1</v>
      </c>
      <c r="B2" s="64"/>
      <c r="C2" s="64"/>
      <c r="D2" s="64"/>
      <c r="E2" s="64"/>
      <c r="F2" s="64"/>
    </row>
    <row r="3" spans="1:6" ht="15">
      <c r="A3" s="64" t="s">
        <v>59</v>
      </c>
      <c r="B3" s="64"/>
      <c r="C3" s="64"/>
      <c r="D3" s="64"/>
      <c r="E3" s="64"/>
      <c r="F3" s="64"/>
    </row>
    <row r="4" ht="15.75" thickBot="1"/>
    <row r="5" spans="1:7" ht="46.5" thickBot="1" thickTop="1">
      <c r="A5" s="23" t="s">
        <v>2</v>
      </c>
      <c r="B5" s="2" t="s">
        <v>4</v>
      </c>
      <c r="C5" s="2" t="s">
        <v>3</v>
      </c>
      <c r="D5" s="2" t="s">
        <v>5</v>
      </c>
      <c r="E5" s="2" t="s">
        <v>6</v>
      </c>
      <c r="F5" s="2" t="s">
        <v>12</v>
      </c>
      <c r="G5" s="59" t="s">
        <v>39</v>
      </c>
    </row>
    <row r="6" spans="1:7" ht="15.75" thickTop="1">
      <c r="A6" s="3" t="s">
        <v>7</v>
      </c>
      <c r="B6" s="4">
        <v>639</v>
      </c>
      <c r="C6" s="5" t="s">
        <v>8</v>
      </c>
      <c r="D6" s="52" t="s">
        <v>21</v>
      </c>
      <c r="E6" s="5">
        <v>444</v>
      </c>
      <c r="F6" s="6" t="s">
        <v>13</v>
      </c>
      <c r="G6" s="60">
        <v>1247256</v>
      </c>
    </row>
    <row r="7" spans="1:7" ht="15">
      <c r="A7" s="7"/>
      <c r="B7" s="8"/>
      <c r="C7" s="9" t="s">
        <v>8</v>
      </c>
      <c r="D7" s="53" t="s">
        <v>22</v>
      </c>
      <c r="E7" s="9">
        <v>17</v>
      </c>
      <c r="F7" s="10" t="s">
        <v>13</v>
      </c>
      <c r="G7" s="61">
        <v>52020</v>
      </c>
    </row>
    <row r="8" spans="1:7" ht="15">
      <c r="A8" s="7"/>
      <c r="B8" s="8"/>
      <c r="C8" s="9" t="s">
        <v>8</v>
      </c>
      <c r="D8" s="53" t="s">
        <v>23</v>
      </c>
      <c r="E8" s="9">
        <v>13</v>
      </c>
      <c r="F8" s="10" t="s">
        <v>13</v>
      </c>
      <c r="G8" s="61">
        <v>39780</v>
      </c>
    </row>
    <row r="9" spans="1:7" ht="15">
      <c r="A9" s="7"/>
      <c r="B9" s="8"/>
      <c r="C9" s="9" t="s">
        <v>8</v>
      </c>
      <c r="D9" s="53" t="s">
        <v>24</v>
      </c>
      <c r="E9" s="9">
        <v>10</v>
      </c>
      <c r="F9" s="10" t="s">
        <v>13</v>
      </c>
      <c r="G9" s="61">
        <v>30600</v>
      </c>
    </row>
    <row r="10" spans="1:7" ht="15">
      <c r="A10" s="7"/>
      <c r="B10" s="8"/>
      <c r="C10" s="9" t="s">
        <v>8</v>
      </c>
      <c r="D10" s="53" t="s">
        <v>25</v>
      </c>
      <c r="E10" s="9">
        <v>31</v>
      </c>
      <c r="F10" s="10" t="s">
        <v>13</v>
      </c>
      <c r="G10" s="61">
        <v>91800</v>
      </c>
    </row>
    <row r="11" spans="1:7" ht="15">
      <c r="A11" s="7"/>
      <c r="B11" s="8"/>
      <c r="C11" s="9" t="s">
        <v>8</v>
      </c>
      <c r="D11" s="53" t="s">
        <v>26</v>
      </c>
      <c r="E11" s="9">
        <v>3</v>
      </c>
      <c r="F11" s="10" t="s">
        <v>13</v>
      </c>
      <c r="G11" s="61">
        <v>9180</v>
      </c>
    </row>
    <row r="12" spans="1:7" ht="15">
      <c r="A12" s="7"/>
      <c r="B12" s="8"/>
      <c r="C12" s="9" t="s">
        <v>8</v>
      </c>
      <c r="D12" s="53" t="s">
        <v>27</v>
      </c>
      <c r="E12" s="9">
        <v>56</v>
      </c>
      <c r="F12" s="10" t="s">
        <v>13</v>
      </c>
      <c r="G12" s="61">
        <v>168300</v>
      </c>
    </row>
    <row r="13" spans="1:7" ht="15">
      <c r="A13" s="7"/>
      <c r="B13" s="8"/>
      <c r="C13" s="26" t="s">
        <v>8</v>
      </c>
      <c r="D13" s="54" t="s">
        <v>28</v>
      </c>
      <c r="E13" s="26">
        <v>34</v>
      </c>
      <c r="F13" s="28" t="s">
        <v>13</v>
      </c>
      <c r="G13" s="61">
        <v>100980</v>
      </c>
    </row>
    <row r="14" spans="1:7" ht="15.75" thickBot="1">
      <c r="A14" s="11"/>
      <c r="B14" s="12"/>
      <c r="C14" s="13" t="s">
        <v>8</v>
      </c>
      <c r="D14" s="55" t="s">
        <v>62</v>
      </c>
      <c r="E14" s="13">
        <v>31</v>
      </c>
      <c r="F14" s="31">
        <v>102</v>
      </c>
      <c r="G14" s="62">
        <v>91800</v>
      </c>
    </row>
    <row r="15" spans="1:7" ht="15.75" thickTop="1">
      <c r="A15" s="3" t="s">
        <v>14</v>
      </c>
      <c r="B15" s="4">
        <v>224</v>
      </c>
      <c r="C15" s="5" t="s">
        <v>18</v>
      </c>
      <c r="D15" s="52" t="s">
        <v>21</v>
      </c>
      <c r="E15" s="5">
        <v>122</v>
      </c>
      <c r="F15" s="6" t="s">
        <v>13</v>
      </c>
      <c r="G15" s="60">
        <v>538560</v>
      </c>
    </row>
    <row r="16" spans="1:7" ht="15">
      <c r="A16" s="7"/>
      <c r="B16" s="8"/>
      <c r="C16" s="9" t="s">
        <v>18</v>
      </c>
      <c r="D16" s="53" t="s">
        <v>22</v>
      </c>
      <c r="E16" s="9">
        <v>9</v>
      </c>
      <c r="F16" s="10" t="s">
        <v>13</v>
      </c>
      <c r="G16" s="61">
        <v>27540</v>
      </c>
    </row>
    <row r="17" spans="1:7" ht="15">
      <c r="A17" s="7"/>
      <c r="B17" s="8"/>
      <c r="C17" s="9" t="s">
        <v>18</v>
      </c>
      <c r="D17" s="53" t="s">
        <v>23</v>
      </c>
      <c r="E17" s="9">
        <v>5</v>
      </c>
      <c r="F17" s="10" t="s">
        <v>13</v>
      </c>
      <c r="G17" s="61">
        <v>15300</v>
      </c>
    </row>
    <row r="18" spans="1:7" ht="15">
      <c r="A18" s="7"/>
      <c r="B18" s="8"/>
      <c r="C18" s="9" t="s">
        <v>18</v>
      </c>
      <c r="D18" s="53" t="s">
        <v>24</v>
      </c>
      <c r="E18" s="9">
        <v>3</v>
      </c>
      <c r="F18" s="10" t="s">
        <v>13</v>
      </c>
      <c r="G18" s="61">
        <v>9180</v>
      </c>
    </row>
    <row r="19" spans="1:7" ht="15">
      <c r="A19" s="7"/>
      <c r="B19" s="8"/>
      <c r="C19" s="9" t="s">
        <v>18</v>
      </c>
      <c r="D19" s="53" t="s">
        <v>25</v>
      </c>
      <c r="E19" s="9">
        <v>10</v>
      </c>
      <c r="F19" s="10" t="s">
        <v>13</v>
      </c>
      <c r="G19" s="61">
        <v>30600</v>
      </c>
    </row>
    <row r="20" spans="1:7" ht="15">
      <c r="A20" s="7"/>
      <c r="B20" s="8"/>
      <c r="C20" s="9" t="s">
        <v>18</v>
      </c>
      <c r="D20" s="53" t="s">
        <v>26</v>
      </c>
      <c r="E20" s="9">
        <v>4</v>
      </c>
      <c r="F20" s="10" t="s">
        <v>13</v>
      </c>
      <c r="G20" s="61">
        <v>12240</v>
      </c>
    </row>
    <row r="21" spans="1:7" ht="15">
      <c r="A21" s="7"/>
      <c r="B21" s="8"/>
      <c r="C21" s="9" t="s">
        <v>18</v>
      </c>
      <c r="D21" s="53" t="s">
        <v>27</v>
      </c>
      <c r="E21" s="9">
        <v>26</v>
      </c>
      <c r="F21" s="10" t="s">
        <v>13</v>
      </c>
      <c r="G21" s="61">
        <v>79560</v>
      </c>
    </row>
    <row r="22" spans="1:7" ht="15">
      <c r="A22" s="7"/>
      <c r="B22" s="8"/>
      <c r="C22" s="26" t="s">
        <v>18</v>
      </c>
      <c r="D22" s="54" t="s">
        <v>28</v>
      </c>
      <c r="E22" s="26">
        <v>28</v>
      </c>
      <c r="F22" s="28" t="s">
        <v>13</v>
      </c>
      <c r="G22" s="61">
        <v>85680</v>
      </c>
    </row>
    <row r="23" spans="1:7" ht="15.75" thickBot="1">
      <c r="A23" s="11"/>
      <c r="B23" s="12"/>
      <c r="C23" s="13" t="s">
        <v>18</v>
      </c>
      <c r="D23" s="55" t="s">
        <v>62</v>
      </c>
      <c r="E23" s="13">
        <v>17</v>
      </c>
      <c r="F23" s="31">
        <v>102</v>
      </c>
      <c r="G23" s="62">
        <v>52020</v>
      </c>
    </row>
    <row r="24" spans="1:7" ht="15.75" thickTop="1">
      <c r="A24" s="3" t="s">
        <v>15</v>
      </c>
      <c r="B24" s="4">
        <v>56</v>
      </c>
      <c r="C24" s="5" t="s">
        <v>19</v>
      </c>
      <c r="D24" s="52" t="s">
        <v>21</v>
      </c>
      <c r="E24" s="5">
        <v>13</v>
      </c>
      <c r="F24" s="6" t="s">
        <v>13</v>
      </c>
      <c r="G24" s="60">
        <v>157896</v>
      </c>
    </row>
    <row r="25" spans="1:7" ht="15">
      <c r="A25" s="7"/>
      <c r="B25" s="8"/>
      <c r="C25" s="9" t="s">
        <v>19</v>
      </c>
      <c r="D25" s="53" t="s">
        <v>22</v>
      </c>
      <c r="E25" s="9">
        <v>4</v>
      </c>
      <c r="F25" s="10" t="s">
        <v>13</v>
      </c>
      <c r="G25" s="61">
        <v>12240</v>
      </c>
    </row>
    <row r="26" spans="1:7" ht="15">
      <c r="A26" s="7"/>
      <c r="B26" s="8"/>
      <c r="C26" s="9" t="s">
        <v>19</v>
      </c>
      <c r="D26" s="53" t="s">
        <v>23</v>
      </c>
      <c r="E26" s="9">
        <v>3</v>
      </c>
      <c r="F26" s="10" t="s">
        <v>13</v>
      </c>
      <c r="G26" s="61">
        <v>9180</v>
      </c>
    </row>
    <row r="27" spans="1:7" ht="15">
      <c r="A27" s="7"/>
      <c r="B27" s="8"/>
      <c r="C27" s="9" t="s">
        <v>19</v>
      </c>
      <c r="D27" s="53" t="s">
        <v>24</v>
      </c>
      <c r="E27" s="9">
        <v>2</v>
      </c>
      <c r="F27" s="10" t="s">
        <v>13</v>
      </c>
      <c r="G27" s="61">
        <v>6120</v>
      </c>
    </row>
    <row r="28" spans="1:7" ht="15">
      <c r="A28" s="7"/>
      <c r="B28" s="8"/>
      <c r="C28" s="9" t="s">
        <v>19</v>
      </c>
      <c r="D28" s="53" t="s">
        <v>25</v>
      </c>
      <c r="E28" s="9">
        <v>14</v>
      </c>
      <c r="F28" s="10" t="s">
        <v>13</v>
      </c>
      <c r="G28" s="61">
        <v>42840</v>
      </c>
    </row>
    <row r="29" spans="1:7" ht="15">
      <c r="A29" s="7"/>
      <c r="B29" s="8"/>
      <c r="C29" s="9" t="s">
        <v>19</v>
      </c>
      <c r="D29" s="53" t="s">
        <v>26</v>
      </c>
      <c r="E29" s="9">
        <v>3</v>
      </c>
      <c r="F29" s="10" t="s">
        <v>13</v>
      </c>
      <c r="G29" s="61">
        <v>9180</v>
      </c>
    </row>
    <row r="30" spans="1:7" ht="15">
      <c r="A30" s="7"/>
      <c r="B30" s="8"/>
      <c r="C30" s="26" t="s">
        <v>19</v>
      </c>
      <c r="D30" s="54" t="s">
        <v>27</v>
      </c>
      <c r="E30" s="26">
        <v>7</v>
      </c>
      <c r="F30" s="28" t="s">
        <v>13</v>
      </c>
      <c r="G30" s="61">
        <v>21420</v>
      </c>
    </row>
    <row r="31" spans="1:7" ht="15.75" thickBot="1">
      <c r="A31" s="11"/>
      <c r="B31" s="12"/>
      <c r="C31" s="13" t="s">
        <v>19</v>
      </c>
      <c r="D31" s="55" t="s">
        <v>62</v>
      </c>
      <c r="E31" s="13">
        <v>10</v>
      </c>
      <c r="F31" s="31">
        <v>102</v>
      </c>
      <c r="G31" s="62">
        <v>61200</v>
      </c>
    </row>
    <row r="32" spans="1:7" ht="15.75" thickTop="1">
      <c r="A32" s="3" t="s">
        <v>16</v>
      </c>
      <c r="B32" s="4">
        <v>696</v>
      </c>
      <c r="C32" s="5" t="s">
        <v>20</v>
      </c>
      <c r="D32" s="52" t="s">
        <v>21</v>
      </c>
      <c r="E32" s="5">
        <v>442</v>
      </c>
      <c r="F32" s="6" t="s">
        <v>13</v>
      </c>
      <c r="G32" s="60">
        <v>1354968</v>
      </c>
    </row>
    <row r="33" spans="1:7" ht="15">
      <c r="A33" s="7"/>
      <c r="B33" s="8"/>
      <c r="C33" s="9" t="s">
        <v>20</v>
      </c>
      <c r="D33" s="53" t="s">
        <v>22</v>
      </c>
      <c r="E33" s="9">
        <v>25</v>
      </c>
      <c r="F33" s="10" t="s">
        <v>13</v>
      </c>
      <c r="G33" s="61">
        <v>76500</v>
      </c>
    </row>
    <row r="34" spans="1:7" ht="15">
      <c r="A34" s="7"/>
      <c r="B34" s="8"/>
      <c r="C34" s="9" t="s">
        <v>20</v>
      </c>
      <c r="D34" s="53" t="s">
        <v>23</v>
      </c>
      <c r="E34" s="9">
        <v>10</v>
      </c>
      <c r="F34" s="10" t="s">
        <v>13</v>
      </c>
      <c r="G34" s="61">
        <v>30600</v>
      </c>
    </row>
    <row r="35" spans="1:7" ht="15">
      <c r="A35" s="7"/>
      <c r="B35" s="8"/>
      <c r="C35" s="9" t="s">
        <v>20</v>
      </c>
      <c r="D35" s="53" t="s">
        <v>24</v>
      </c>
      <c r="E35" s="9">
        <v>10</v>
      </c>
      <c r="F35" s="10" t="s">
        <v>13</v>
      </c>
      <c r="G35" s="61">
        <v>30600</v>
      </c>
    </row>
    <row r="36" spans="1:7" ht="15">
      <c r="A36" s="7"/>
      <c r="B36" s="8"/>
      <c r="C36" s="9" t="s">
        <v>20</v>
      </c>
      <c r="D36" s="53" t="s">
        <v>25</v>
      </c>
      <c r="E36" s="9">
        <v>118</v>
      </c>
      <c r="F36" s="10" t="s">
        <v>13</v>
      </c>
      <c r="G36" s="61">
        <v>351900</v>
      </c>
    </row>
    <row r="37" spans="1:7" ht="15">
      <c r="A37" s="7"/>
      <c r="B37" s="8"/>
      <c r="C37" s="9" t="s">
        <v>20</v>
      </c>
      <c r="D37" s="53" t="s">
        <v>26</v>
      </c>
      <c r="E37" s="9">
        <v>7</v>
      </c>
      <c r="F37" s="10" t="s">
        <v>13</v>
      </c>
      <c r="G37" s="61">
        <v>21420</v>
      </c>
    </row>
    <row r="38" spans="1:7" ht="15">
      <c r="A38" s="7"/>
      <c r="B38" s="8"/>
      <c r="C38" s="26" t="s">
        <v>20</v>
      </c>
      <c r="D38" s="54" t="s">
        <v>27</v>
      </c>
      <c r="E38" s="26">
        <v>64</v>
      </c>
      <c r="F38" s="28" t="s">
        <v>13</v>
      </c>
      <c r="G38" s="61">
        <v>189720</v>
      </c>
    </row>
    <row r="39" spans="1:7" ht="15.75" thickBot="1">
      <c r="A39" s="11"/>
      <c r="B39" s="12"/>
      <c r="C39" s="13" t="s">
        <v>20</v>
      </c>
      <c r="D39" s="55" t="s">
        <v>62</v>
      </c>
      <c r="E39" s="13">
        <v>20</v>
      </c>
      <c r="F39" s="31">
        <v>102</v>
      </c>
      <c r="G39" s="62">
        <v>61200</v>
      </c>
    </row>
    <row r="40" spans="1:7" ht="15.75" thickTop="1">
      <c r="A40" s="3" t="s">
        <v>31</v>
      </c>
      <c r="B40" s="4">
        <v>105</v>
      </c>
      <c r="C40" s="5" t="s">
        <v>34</v>
      </c>
      <c r="D40" s="52" t="s">
        <v>21</v>
      </c>
      <c r="E40" s="5">
        <v>27</v>
      </c>
      <c r="F40" s="6" t="s">
        <v>13</v>
      </c>
      <c r="G40" s="60">
        <v>118728</v>
      </c>
    </row>
    <row r="41" spans="1:7" ht="15">
      <c r="A41" s="7"/>
      <c r="B41" s="8"/>
      <c r="C41" s="9" t="s">
        <v>34</v>
      </c>
      <c r="D41" s="53" t="s">
        <v>22</v>
      </c>
      <c r="E41" s="9">
        <v>9</v>
      </c>
      <c r="F41" s="10" t="s">
        <v>13</v>
      </c>
      <c r="G41" s="61">
        <v>27540</v>
      </c>
    </row>
    <row r="42" spans="1:7" ht="15">
      <c r="A42" s="7"/>
      <c r="B42" s="8"/>
      <c r="C42" s="9" t="s">
        <v>34</v>
      </c>
      <c r="D42" s="53" t="s">
        <v>23</v>
      </c>
      <c r="E42" s="9">
        <v>2</v>
      </c>
      <c r="F42" s="10" t="s">
        <v>13</v>
      </c>
      <c r="G42" s="61">
        <v>6120</v>
      </c>
    </row>
    <row r="43" spans="1:7" ht="15">
      <c r="A43" s="7"/>
      <c r="B43" s="8"/>
      <c r="C43" s="9" t="s">
        <v>34</v>
      </c>
      <c r="D43" s="53" t="s">
        <v>24</v>
      </c>
      <c r="E43" s="9">
        <v>2</v>
      </c>
      <c r="F43" s="10" t="s">
        <v>13</v>
      </c>
      <c r="G43" s="61">
        <v>6120</v>
      </c>
    </row>
    <row r="44" spans="1:7" ht="15">
      <c r="A44" s="7"/>
      <c r="B44" s="8"/>
      <c r="C44" s="9" t="s">
        <v>34</v>
      </c>
      <c r="D44" s="53" t="s">
        <v>25</v>
      </c>
      <c r="E44" s="9">
        <v>31</v>
      </c>
      <c r="F44" s="10" t="s">
        <v>13</v>
      </c>
      <c r="G44" s="61">
        <v>91800</v>
      </c>
    </row>
    <row r="45" spans="1:7" ht="15">
      <c r="A45" s="7"/>
      <c r="B45" s="8"/>
      <c r="C45" s="9" t="s">
        <v>34</v>
      </c>
      <c r="D45" s="53" t="s">
        <v>26</v>
      </c>
      <c r="E45" s="9">
        <v>3</v>
      </c>
      <c r="F45" s="10" t="s">
        <v>13</v>
      </c>
      <c r="G45" s="61">
        <v>9180</v>
      </c>
    </row>
    <row r="46" spans="1:7" ht="15">
      <c r="A46" s="7"/>
      <c r="B46" s="8"/>
      <c r="C46" s="9" t="s">
        <v>34</v>
      </c>
      <c r="D46" s="53" t="s">
        <v>27</v>
      </c>
      <c r="E46" s="9">
        <v>6</v>
      </c>
      <c r="F46" s="10" t="s">
        <v>13</v>
      </c>
      <c r="G46" s="61">
        <v>18360</v>
      </c>
    </row>
    <row r="47" spans="1:7" ht="15.75" thickBot="1">
      <c r="A47" s="7"/>
      <c r="B47" s="8"/>
      <c r="C47" s="32" t="s">
        <v>34</v>
      </c>
      <c r="D47" s="55" t="s">
        <v>62</v>
      </c>
      <c r="E47" s="32">
        <v>25</v>
      </c>
      <c r="F47" s="34">
        <v>102</v>
      </c>
      <c r="G47" s="62">
        <v>76500</v>
      </c>
    </row>
    <row r="48" spans="1:7" ht="15.75" thickTop="1">
      <c r="A48" s="3" t="s">
        <v>32</v>
      </c>
      <c r="B48" s="4">
        <v>267</v>
      </c>
      <c r="C48" s="5" t="s">
        <v>35</v>
      </c>
      <c r="D48" s="52" t="s">
        <v>21</v>
      </c>
      <c r="E48" s="5">
        <v>193</v>
      </c>
      <c r="F48" s="6" t="s">
        <v>13</v>
      </c>
      <c r="G48" s="60">
        <v>231336</v>
      </c>
    </row>
    <row r="49" spans="1:7" ht="15">
      <c r="A49" s="7"/>
      <c r="B49" s="8"/>
      <c r="C49" s="9" t="s">
        <v>35</v>
      </c>
      <c r="D49" s="53" t="s">
        <v>22</v>
      </c>
      <c r="E49" s="9">
        <v>9</v>
      </c>
      <c r="F49" s="10" t="s">
        <v>13</v>
      </c>
      <c r="G49" s="61">
        <v>27540</v>
      </c>
    </row>
    <row r="50" spans="1:7" ht="15">
      <c r="A50" s="7"/>
      <c r="B50" s="8"/>
      <c r="C50" s="9" t="s">
        <v>35</v>
      </c>
      <c r="D50" s="53" t="s">
        <v>23</v>
      </c>
      <c r="E50" s="9">
        <v>7</v>
      </c>
      <c r="F50" s="10" t="s">
        <v>13</v>
      </c>
      <c r="G50" s="61">
        <v>21420</v>
      </c>
    </row>
    <row r="51" spans="1:7" ht="15">
      <c r="A51" s="7"/>
      <c r="B51" s="8"/>
      <c r="C51" s="9" t="s">
        <v>35</v>
      </c>
      <c r="D51" s="53" t="s">
        <v>24</v>
      </c>
      <c r="E51" s="9">
        <v>2</v>
      </c>
      <c r="F51" s="10" t="s">
        <v>13</v>
      </c>
      <c r="G51" s="61">
        <v>6120</v>
      </c>
    </row>
    <row r="52" spans="1:7" ht="15">
      <c r="A52" s="7"/>
      <c r="B52" s="8"/>
      <c r="C52" s="9" t="s">
        <v>35</v>
      </c>
      <c r="D52" s="53" t="s">
        <v>25</v>
      </c>
      <c r="E52" s="9">
        <v>6</v>
      </c>
      <c r="F52" s="10" t="s">
        <v>13</v>
      </c>
      <c r="G52" s="61">
        <v>18360</v>
      </c>
    </row>
    <row r="53" spans="1:7" ht="15">
      <c r="A53" s="7"/>
      <c r="B53" s="8"/>
      <c r="C53" s="9" t="s">
        <v>35</v>
      </c>
      <c r="D53" s="53" t="s">
        <v>26</v>
      </c>
      <c r="E53" s="9">
        <v>4</v>
      </c>
      <c r="F53" s="10" t="s">
        <v>13</v>
      </c>
      <c r="G53" s="61">
        <v>12240</v>
      </c>
    </row>
    <row r="54" spans="1:7" ht="15">
      <c r="A54" s="7"/>
      <c r="B54" s="8"/>
      <c r="C54" s="9" t="s">
        <v>35</v>
      </c>
      <c r="D54" s="53" t="s">
        <v>27</v>
      </c>
      <c r="E54" s="9">
        <v>15</v>
      </c>
      <c r="F54" s="10" t="s">
        <v>13</v>
      </c>
      <c r="G54" s="61">
        <v>45900</v>
      </c>
    </row>
    <row r="55" spans="1:7" ht="15">
      <c r="A55" s="7"/>
      <c r="B55" s="8"/>
      <c r="C55" s="32" t="s">
        <v>35</v>
      </c>
      <c r="D55" s="56" t="s">
        <v>62</v>
      </c>
      <c r="E55" s="32">
        <v>31</v>
      </c>
      <c r="F55" s="34">
        <v>102</v>
      </c>
      <c r="G55" s="61">
        <v>91800</v>
      </c>
    </row>
    <row r="56" spans="1:7" ht="15.75" thickBot="1">
      <c r="A56" s="7"/>
      <c r="B56" s="8"/>
      <c r="C56" s="32"/>
      <c r="D56" s="56"/>
      <c r="E56" s="32"/>
      <c r="F56" s="34"/>
      <c r="G56" s="62"/>
    </row>
    <row r="57" spans="1:7" ht="15.75" thickTop="1">
      <c r="A57" s="3" t="s">
        <v>33</v>
      </c>
      <c r="B57" s="4">
        <v>13</v>
      </c>
      <c r="C57" s="5" t="s">
        <v>36</v>
      </c>
      <c r="D57" s="52" t="s">
        <v>21</v>
      </c>
      <c r="E57" s="5">
        <v>7</v>
      </c>
      <c r="F57" s="6" t="s">
        <v>13</v>
      </c>
      <c r="G57" s="60">
        <v>23256</v>
      </c>
    </row>
    <row r="58" spans="1:7" ht="15">
      <c r="A58" s="7"/>
      <c r="B58" s="8"/>
      <c r="C58" s="26" t="s">
        <v>36</v>
      </c>
      <c r="D58" s="54" t="s">
        <v>22</v>
      </c>
      <c r="E58" s="26">
        <v>5</v>
      </c>
      <c r="F58" s="28" t="s">
        <v>13</v>
      </c>
      <c r="G58" s="61">
        <v>15300</v>
      </c>
    </row>
    <row r="59" spans="1:7" ht="15.75" thickBot="1">
      <c r="A59" s="11"/>
      <c r="B59" s="12"/>
      <c r="C59" s="13" t="s">
        <v>36</v>
      </c>
      <c r="D59" s="55" t="s">
        <v>62</v>
      </c>
      <c r="E59" s="13">
        <v>1</v>
      </c>
      <c r="F59" s="31">
        <v>102</v>
      </c>
      <c r="G59" s="62">
        <v>30600</v>
      </c>
    </row>
    <row r="60" spans="4:7" ht="15.75" thickTop="1">
      <c r="D60" s="67" t="s">
        <v>60</v>
      </c>
      <c r="E60" s="67"/>
      <c r="F60" s="67"/>
      <c r="G60" s="24">
        <f>SUM(G6:G59)</f>
        <v>5997600</v>
      </c>
    </row>
    <row r="61" spans="1:7" ht="15">
      <c r="A61" s="57" t="s">
        <v>4</v>
      </c>
      <c r="B61" s="58">
        <f>SUM(B6:B60)</f>
        <v>2000</v>
      </c>
      <c r="D61" s="66" t="s">
        <v>61</v>
      </c>
      <c r="E61" s="66"/>
      <c r="F61" s="66"/>
      <c r="G61" s="63">
        <v>150040</v>
      </c>
    </row>
    <row r="62" spans="4:7" ht="15">
      <c r="D62" s="65" t="s">
        <v>46</v>
      </c>
      <c r="E62" s="65"/>
      <c r="F62" s="65"/>
      <c r="G62" s="24">
        <f>G60-G61</f>
        <v>5847560</v>
      </c>
    </row>
    <row r="63" ht="15">
      <c r="G63" s="35"/>
    </row>
    <row r="84" ht="15">
      <c r="D84">
        <f>12*612</f>
        <v>7344</v>
      </c>
    </row>
    <row r="86" ht="15">
      <c r="D86">
        <f>9*612</f>
        <v>5508</v>
      </c>
    </row>
  </sheetData>
  <sheetProtection/>
  <mergeCells count="6">
    <mergeCell ref="D62:F62"/>
    <mergeCell ref="A1:F1"/>
    <mergeCell ref="A2:F2"/>
    <mergeCell ref="A3:F3"/>
    <mergeCell ref="D61:F61"/>
    <mergeCell ref="D60:F60"/>
  </mergeCells>
  <printOptions horizontalCentered="1" verticalCentered="1"/>
  <pageMargins left="0.7874015748031497" right="0.5905511811023623" top="0.7480314960629921" bottom="0.7480314960629921" header="0.31496062992125984" footer="0.31496062992125984"/>
  <pageSetup horizontalDpi="600" verticalDpi="600" orientation="landscape" paperSize="9" scale="63" r:id="rId1"/>
  <rowBreaks count="1" manualBreakCount="1">
    <brk id="39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D8:J21"/>
  <sheetViews>
    <sheetView zoomScalePageLayoutView="0" workbookViewId="0" topLeftCell="A1">
      <selection activeCell="G22" sqref="G22"/>
    </sheetView>
  </sheetViews>
  <sheetFormatPr defaultColWidth="11.421875" defaultRowHeight="15"/>
  <cols>
    <col min="4" max="4" width="19.421875" style="0" customWidth="1"/>
    <col min="5" max="5" width="14.7109375" style="0" customWidth="1"/>
    <col min="8" max="8" width="11.7109375" style="0" bestFit="1" customWidth="1"/>
    <col min="9" max="9" width="14.00390625" style="0" customWidth="1"/>
  </cols>
  <sheetData>
    <row r="8" spans="4:9" ht="36.75">
      <c r="D8" s="42"/>
      <c r="E8" s="42" t="s">
        <v>4</v>
      </c>
      <c r="F8" s="42" t="s">
        <v>52</v>
      </c>
      <c r="G8" s="49" t="s">
        <v>53</v>
      </c>
      <c r="I8" s="43" t="s">
        <v>54</v>
      </c>
    </row>
    <row r="9" spans="4:10" ht="15">
      <c r="D9" t="s">
        <v>47</v>
      </c>
      <c r="E9">
        <v>639</v>
      </c>
      <c r="F9">
        <v>18</v>
      </c>
      <c r="G9" s="48">
        <f>28-F9</f>
        <v>10</v>
      </c>
      <c r="H9" s="35">
        <f>(G9*102)*E9</f>
        <v>651780</v>
      </c>
      <c r="I9">
        <f>(E9*102)*F9</f>
        <v>1173204</v>
      </c>
      <c r="J9">
        <f aca="true" t="shared" si="0" ref="J9:J15">G9*102*E9</f>
        <v>651780</v>
      </c>
    </row>
    <row r="10" spans="4:10" ht="15">
      <c r="D10" t="s">
        <v>48</v>
      </c>
      <c r="E10">
        <v>224</v>
      </c>
      <c r="F10">
        <v>18</v>
      </c>
      <c r="G10" s="48">
        <f aca="true" t="shared" si="1" ref="G10:G15">28-F10</f>
        <v>10</v>
      </c>
      <c r="H10" s="35">
        <f aca="true" t="shared" si="2" ref="H10:H15">(G10*102)*E10</f>
        <v>228480</v>
      </c>
      <c r="I10">
        <f aca="true" t="shared" si="3" ref="I10:I15">(E10*102)*F10</f>
        <v>411264</v>
      </c>
      <c r="J10">
        <f t="shared" si="0"/>
        <v>228480</v>
      </c>
    </row>
    <row r="11" spans="4:10" ht="15">
      <c r="D11" t="s">
        <v>49</v>
      </c>
      <c r="E11">
        <v>56</v>
      </c>
      <c r="F11">
        <v>24</v>
      </c>
      <c r="G11" s="48">
        <f t="shared" si="1"/>
        <v>4</v>
      </c>
      <c r="H11" s="35">
        <f t="shared" si="2"/>
        <v>22848</v>
      </c>
      <c r="I11">
        <f t="shared" si="3"/>
        <v>137088</v>
      </c>
      <c r="J11">
        <f t="shared" si="0"/>
        <v>22848</v>
      </c>
    </row>
    <row r="12" spans="4:10" ht="15">
      <c r="D12" t="s">
        <v>16</v>
      </c>
      <c r="E12">
        <v>696</v>
      </c>
      <c r="F12">
        <v>24</v>
      </c>
      <c r="G12" s="48">
        <f t="shared" si="1"/>
        <v>4</v>
      </c>
      <c r="H12" s="35">
        <f t="shared" si="2"/>
        <v>283968</v>
      </c>
      <c r="I12">
        <f t="shared" si="3"/>
        <v>1703808</v>
      </c>
      <c r="J12">
        <f t="shared" si="0"/>
        <v>283968</v>
      </c>
    </row>
    <row r="13" spans="4:10" ht="15">
      <c r="D13" t="s">
        <v>50</v>
      </c>
      <c r="E13">
        <v>105</v>
      </c>
      <c r="F13">
        <v>24</v>
      </c>
      <c r="G13" s="48">
        <f t="shared" si="1"/>
        <v>4</v>
      </c>
      <c r="H13" s="35">
        <f t="shared" si="2"/>
        <v>42840</v>
      </c>
      <c r="I13">
        <f t="shared" si="3"/>
        <v>257040</v>
      </c>
      <c r="J13">
        <f>G13*102*E13</f>
        <v>42840</v>
      </c>
    </row>
    <row r="14" spans="4:10" ht="15">
      <c r="D14" t="s">
        <v>32</v>
      </c>
      <c r="E14">
        <v>267</v>
      </c>
      <c r="F14">
        <v>18</v>
      </c>
      <c r="G14" s="48">
        <f t="shared" si="1"/>
        <v>10</v>
      </c>
      <c r="H14" s="35">
        <f t="shared" si="2"/>
        <v>272340</v>
      </c>
      <c r="I14">
        <f t="shared" si="3"/>
        <v>490212</v>
      </c>
      <c r="J14">
        <f t="shared" si="0"/>
        <v>272340</v>
      </c>
    </row>
    <row r="15" spans="4:10" ht="15">
      <c r="D15" t="s">
        <v>51</v>
      </c>
      <c r="E15">
        <v>13</v>
      </c>
      <c r="F15">
        <v>18</v>
      </c>
      <c r="G15" s="48">
        <f t="shared" si="1"/>
        <v>10</v>
      </c>
      <c r="H15" s="35">
        <f t="shared" si="2"/>
        <v>13260</v>
      </c>
      <c r="I15">
        <f t="shared" si="3"/>
        <v>23868</v>
      </c>
      <c r="J15">
        <f t="shared" si="0"/>
        <v>13260</v>
      </c>
    </row>
    <row r="16" spans="5:10" ht="15">
      <c r="E16" s="25">
        <f>SUM(E9:E15)</f>
        <v>2000</v>
      </c>
      <c r="G16" s="48"/>
      <c r="H16" s="24">
        <f>SUM(H9:H15)</f>
        <v>1515516</v>
      </c>
      <c r="I16">
        <f>SUM(I9:I15)</f>
        <v>4196484</v>
      </c>
      <c r="J16">
        <f>SUM(J9:J15)</f>
        <v>1515516</v>
      </c>
    </row>
    <row r="17" ht="15">
      <c r="H17" s="35">
        <v>4197096</v>
      </c>
    </row>
    <row r="18" ht="15">
      <c r="H18" s="24">
        <f>SUM(H16:H17)</f>
        <v>5712612</v>
      </c>
    </row>
    <row r="20" ht="15">
      <c r="H20">
        <f>28*102</f>
        <v>2856</v>
      </c>
    </row>
    <row r="21" ht="15">
      <c r="H21" s="35">
        <f>2856*2000</f>
        <v>5712000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RevolucionUnattended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 Evolution V2</dc:creator>
  <cp:keywords/>
  <dc:description/>
  <cp:lastModifiedBy>Jose</cp:lastModifiedBy>
  <cp:lastPrinted>2009-12-10T21:49:33Z</cp:lastPrinted>
  <dcterms:created xsi:type="dcterms:W3CDTF">2009-12-08T12:57:32Z</dcterms:created>
  <dcterms:modified xsi:type="dcterms:W3CDTF">2010-10-29T18:19:07Z</dcterms:modified>
  <cp:category/>
  <cp:version/>
  <cp:contentType/>
  <cp:contentStatus/>
</cp:coreProperties>
</file>