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UARIO\Documents\Programas de Obra 2019\"/>
    </mc:Choice>
  </mc:AlternateContent>
  <xr:revisionPtr revIDLastSave="0" documentId="13_ncr:1_{7746416E-1F7C-49C7-BBD6-9403757AFA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do Trimestre" sheetId="1" r:id="rId1"/>
    <sheet name="3er Trimestre" sheetId="4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16" i="4" l="1"/>
  <c r="AP17" i="4"/>
  <c r="AP20" i="4"/>
  <c r="M20" i="4"/>
  <c r="AP18" i="4"/>
  <c r="AP19" i="4"/>
  <c r="AI22" i="1" l="1"/>
  <c r="AI20" i="1"/>
  <c r="AI18" i="1"/>
  <c r="AI17" i="1"/>
  <c r="AI12" i="1"/>
  <c r="AP11" i="1"/>
  <c r="AI11" i="1"/>
  <c r="M11" i="1"/>
  <c r="M10" i="1"/>
  <c r="AI10" i="1"/>
  <c r="AP10" i="1"/>
  <c r="M12" i="1"/>
  <c r="AP12" i="1"/>
  <c r="AI21" i="1"/>
  <c r="AI6" i="4"/>
  <c r="AI35" i="1"/>
  <c r="AI34" i="1"/>
  <c r="M34" i="1"/>
  <c r="M35" i="1"/>
  <c r="AP34" i="1"/>
  <c r="AI9" i="1"/>
  <c r="AI8" i="1"/>
  <c r="AI7" i="1"/>
  <c r="AI6" i="1"/>
  <c r="AI5" i="1"/>
  <c r="M4" i="1"/>
  <c r="M5" i="1"/>
  <c r="M6" i="1"/>
  <c r="M7" i="1"/>
  <c r="M8" i="1"/>
  <c r="M9" i="1"/>
  <c r="AI4" i="1"/>
  <c r="AP15" i="4" l="1"/>
  <c r="AI15" i="4"/>
  <c r="M15" i="4"/>
  <c r="AP14" i="4"/>
  <c r="AI14" i="4"/>
  <c r="M14" i="4"/>
  <c r="AP13" i="4"/>
  <c r="AI13" i="4"/>
  <c r="M13" i="4"/>
  <c r="AP12" i="4"/>
  <c r="AI12" i="4"/>
  <c r="M12" i="4"/>
  <c r="AP11" i="4"/>
  <c r="AI11" i="4"/>
  <c r="M11" i="4"/>
  <c r="AP10" i="4"/>
  <c r="AI10" i="4"/>
  <c r="M10" i="4"/>
  <c r="AP9" i="4"/>
  <c r="AI9" i="4"/>
  <c r="M9" i="4"/>
  <c r="AP8" i="4"/>
  <c r="AI8" i="4"/>
  <c r="M8" i="4"/>
  <c r="AP7" i="4"/>
  <c r="AI7" i="4"/>
  <c r="M7" i="4"/>
  <c r="AP6" i="4"/>
  <c r="M6" i="4"/>
  <c r="AP5" i="4"/>
  <c r="AI5" i="4"/>
  <c r="M5" i="4"/>
  <c r="AP4" i="4"/>
  <c r="AI4" i="4"/>
  <c r="M4" i="4"/>
  <c r="AI33" i="1" l="1"/>
  <c r="AI32" i="1"/>
  <c r="M31" i="1"/>
  <c r="M32" i="1"/>
  <c r="M33" i="1"/>
  <c r="AI31" i="1"/>
  <c r="AI30" i="1"/>
  <c r="M30" i="1"/>
  <c r="AI28" i="1"/>
  <c r="AI29" i="1"/>
  <c r="M29" i="1"/>
  <c r="M28" i="1"/>
  <c r="M27" i="1"/>
  <c r="AI26" i="1"/>
  <c r="M26" i="1"/>
  <c r="AP14" i="1"/>
  <c r="AP15" i="1"/>
  <c r="AP19" i="1"/>
  <c r="AP20" i="1"/>
  <c r="AP21" i="1"/>
  <c r="AP22" i="1"/>
  <c r="AP23" i="1"/>
  <c r="AP13" i="1"/>
  <c r="M15" i="1"/>
  <c r="M19" i="1"/>
  <c r="M20" i="1"/>
  <c r="M21" i="1"/>
  <c r="M22" i="1"/>
  <c r="M23" i="1"/>
  <c r="M14" i="1"/>
  <c r="M13" i="1"/>
  <c r="AP26" i="1" l="1"/>
  <c r="AP27" i="1"/>
  <c r="AP28" i="1"/>
  <c r="AP29" i="1"/>
  <c r="AP30" i="1"/>
  <c r="AP31" i="1"/>
  <c r="AP32" i="1"/>
  <c r="AP33" i="1"/>
  <c r="AP35" i="1"/>
</calcChain>
</file>

<file path=xl/sharedStrings.xml><?xml version="1.0" encoding="utf-8"?>
<sst xmlns="http://schemas.openxmlformats.org/spreadsheetml/2006/main" count="952" uniqueCount="360">
  <si>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</si>
  <si>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</si>
  <si>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</si>
  <si>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</si>
  <si>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</si>
  <si>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</si>
  <si>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</si>
  <si>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</si>
  <si>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</si>
  <si>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</si>
  <si>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</si>
  <si>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</si>
  <si>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</si>
  <si>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</si>
  <si>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</si>
  <si>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</si>
  <si>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</si>
  <si>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</si>
  <si>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</si>
  <si>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</si>
  <si>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</si>
  <si>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</si>
  <si>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</si>
  <si>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</si>
  <si>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</si>
  <si>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</si>
  <si>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</si>
  <si>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</si>
  <si>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</si>
  <si>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</si>
  <si>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</si>
  <si>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</si>
  <si>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</si>
  <si>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</si>
  <si>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</si>
  <si>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</si>
  <si>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</si>
  <si>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</si>
  <si>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</si>
  <si>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</si>
  <si>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</si>
  <si>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 xml:space="preserve"> LONGITUD</t>
  </si>
  <si>
    <t xml:space="preserve">LATITUD </t>
  </si>
  <si>
    <t>GUASAVE</t>
  </si>
  <si>
    <t>CONTRATO</t>
  </si>
  <si>
    <t>LA BRECHA</t>
  </si>
  <si>
    <t>INVITACION A CUANDO MENOS TRES PERSONAS</t>
  </si>
  <si>
    <t>TAMAZULA</t>
  </si>
  <si>
    <t>CONCLUIDA</t>
  </si>
  <si>
    <t>C. ARNOLDO RUELAS ACOSTA</t>
  </si>
  <si>
    <t>COREREPE</t>
  </si>
  <si>
    <t>EL BURRION</t>
  </si>
  <si>
    <t>CUBILETE</t>
  </si>
  <si>
    <t>25°28´43.50´´N</t>
  </si>
  <si>
    <t>108°31´01.19´´ O</t>
  </si>
  <si>
    <t>INFRAESTRUCTURA URBANA-RURAL</t>
  </si>
  <si>
    <t>PAVIMENTO CON CONCRETO HIDRAULICO Y GUARNICIONES TIPO ”L” PARA LA CALLE TEOFILO NORIS ENTRE MACAPULE Y ALVARO OBREGON, EN LA COMUNIDAD DE EL CUBILETE,  MUNICIPIO DE GUASAVE, ESTADO DE SINALOA.</t>
  </si>
  <si>
    <t>LICITACION PUBLICA NACIONAL MUNICIPAL</t>
  </si>
  <si>
    <t>DAGBA CONSTRUCTORA,  S.A. DE C.V.</t>
  </si>
  <si>
    <t>ARQ. MARTIN ALBERTO DAGNINO FONSECA.</t>
  </si>
  <si>
    <t>MGU001/OP/PR/2019</t>
  </si>
  <si>
    <t>27  DE MAYO  DEL 2019</t>
  </si>
  <si>
    <t>30 DE MAYO DEL 2019</t>
  </si>
  <si>
    <t>26 DE SEPTIEMBRE DEL 2019</t>
  </si>
  <si>
    <t>EN PROCESO</t>
  </si>
  <si>
    <t>25°37´40.14´´N</t>
  </si>
  <si>
    <t>108°42´52.19´´ O</t>
  </si>
  <si>
    <t>PAVIMENTO CON CONCRETO HIDRAULICO Y GUARNICIONES TIPO ”L” PARA LA CALLE 6 DE AGOSTO ENTRE CALLE ALVARO OBREGON Y CALLE 6 EN LA COMUNIDAD DE COREREPE,  MUNICIPIO DE GUASAVE, ESTADO DE SINALOA.</t>
  </si>
  <si>
    <t>PREDIAL RUSTICO 2019</t>
  </si>
  <si>
    <t>C. JOSE FEDERICO ARELLANO GONZALEZ</t>
  </si>
  <si>
    <t>MGU002/OP/PR/2019</t>
  </si>
  <si>
    <t>31 DE MAYO DEL 2019</t>
  </si>
  <si>
    <t>25°32´29.42´´N</t>
  </si>
  <si>
    <t>108°24´34.11´´ O</t>
  </si>
  <si>
    <t>PAVIMENTO CON CONCRETO HIDRAULICO Y GUARNICIONES TIPO ”L” PARA LA CALLE JOSÉ MARÍA PINO SUAREZ ENTRE CARRETERA MEXICO 15 (VIEJA) Y CALLE RAFAEL RAMIREZ , EN LA SINDICATURA DE EL BURRIÓN,  MUNICIPIO DE GUASAVE, ESTADO DE SINALOA.</t>
  </si>
  <si>
    <t>CONSULTORIA Y SERVICIOS ESPECIALIZADOS EN SISTEMAS HIDROAGRICOLAS,  S.A. DE C.V.</t>
  </si>
  <si>
    <t>C. JOSE MARIA LABRADA ESPINOZA.</t>
  </si>
  <si>
    <t>MGU003/OP/PR/2019</t>
  </si>
  <si>
    <t>PAVIMENTO CON CONCRETO HIDRAULICO Y GUARNICIONES TIPO ”L” PARA LA CALLE IGNACIO ZARAGOZA ENTRE AV. ALVARO OBREGON Y AV. REVOLUCION, EN LA SINDICATURA DE TAMAZULA,  MUNICIPIO DE GUASAVE, ESTADO DE SINALOA.</t>
  </si>
  <si>
    <t>25°26´50.46´´N</t>
  </si>
  <si>
    <t>108°27´07.77´´ O</t>
  </si>
  <si>
    <t>CONSTRUCCIÓN</t>
  </si>
  <si>
    <t>MGU006/OP/PR/2019</t>
  </si>
  <si>
    <t>24 DE JUNIO  DEL 2019</t>
  </si>
  <si>
    <t>26 DE JUNIO DEL 2019</t>
  </si>
  <si>
    <t>24 DE AGOSTO DEL 2019</t>
  </si>
  <si>
    <t>CONSTRUCCIÓN DE COLECTOR PLUVIAL DE 12" EN LA COMUNIDAD DE EL TORUNO, SINDICATURA DE LA TRINIDAD, MUNICIPIO DE GUASAVE, ESTADO DE SINALOA.</t>
  </si>
  <si>
    <t>MGU004/OP/PR/2019</t>
  </si>
  <si>
    <t>REVESTIMIENTO DE AV. JORGE SUÁREZ ENTRE CALLE CUAUHTÉMOC HACIA LA CARRETERA MÉXICO 15 EN LA SINDICATURA DE EL BURRIÓN, MUNICIPIO DE GUASAVE, ESTADO DE SINALOA.</t>
  </si>
  <si>
    <t>REVESTIMIENTO DE CALLES EN LA COMUNIDAD DE LA COFRADIA, SINDICATURA DE EL BURRIÓN, MUNICIPIO DE GUASAVE, ESTADO DE SINALOA.</t>
  </si>
  <si>
    <t>REVESTIMIENTO DEL CAMINO DEL ARCO DEL BURRIÓN A GUASAVITO, EN LA COMUNIDAD DE GUASAVITO, SINDICATURA DE EL BURRIÓN, MUNICIPIO DE GUASAVE, ESTADO DE SINALOA.</t>
  </si>
  <si>
    <t>REVESTIMIENTO DE CALLES EN LA SINDICATURA DE EL BURRIÓN (SECTOR LA MÁQUINA), MUNICIPIO DE GUASAVE, ESTADO DE SINALOA.</t>
  </si>
  <si>
    <t>MGUO22/OP/PR/2019</t>
  </si>
  <si>
    <t>REVESTIMIENTO DE CALLES EN LA COMUNIDAD DE EJIDO CAMPO FIGUEROA, SINDICATURA DE BENITO JUÁREZ, MUNICIPIO DE GUASAVE, ESTADO DE SINALOA.</t>
  </si>
  <si>
    <t>MGUO23/OP/PR/2019</t>
  </si>
  <si>
    <t>REVESTIMIENTO DE CAMINO DE ACCESO A LA COMUNIDAD DE LA PITAHAYA, SINDICATURA DE TAMAZULA, MUNICIPIO DE GUASAVE, ESTADO DE SINALOA.</t>
  </si>
  <si>
    <t>MGUO24/OP/PR/2019</t>
  </si>
  <si>
    <t>REVESTIMIENTO DE CALLES EN LA COMUNIDAD DE BUENAVISTA, SINDICATURA DE TAMAZULA, MUNICIPIO DE GUASAVE, ESTADO DE SINALOA.</t>
  </si>
  <si>
    <t>MGUO25/OP/PR/2019</t>
  </si>
  <si>
    <t>REVESTIMIENTO DE CALLES EN LA COMUNIDAD DE VALLE CAMPESTRE, SINDICATURA DE ADOLFO RUIZ CORTINES, MUNICIPIO DE GUASAVE, ESTADO DE SINALOA.</t>
  </si>
  <si>
    <t>MGUO26/OP/PR/2019</t>
  </si>
  <si>
    <t>REVESTIMIENTO DE CALLES EN LA COMUNIDAD DE RANCHO CALIFORNIA, SINDICATURA DE ADOLFO RUIZ CORTINES, MUNICIPIO DE GUASAVE, ESTADO DE SINALOA.</t>
  </si>
  <si>
    <t>MGUO27/OP/PR/2019</t>
  </si>
  <si>
    <t>REVESTIMIENTO DE CALLES EN LA COMUNIDAD DE RUIZ CORTINES DOS, SINDICATURA DE ADOLFO RUIZ CORTINES, MUNICIPIO DE GUASAVE, ESTADO DE SINALOA.</t>
  </si>
  <si>
    <t>MGUO28/OP/PR/2019</t>
  </si>
  <si>
    <t>REVESTIMIENTO DE CALLES EN LA SINDICATURA DE SAN RAFAEL, MUNICIPIO DE GUASAVE, ESTADO DE SINALOA.</t>
  </si>
  <si>
    <t>MGUO29/OP/PR/2019</t>
  </si>
  <si>
    <t>REVESTIMIENTO DE CALLES EN LA COMUNIDAD DE LAS BRISAS-EMILIANO ZAPATA, SINDICATURA DE SAN RAFAEL, MUNICIPIO DE GUASAVE, ESTADO DE SINALOA.</t>
  </si>
  <si>
    <t>MGUO30/OP/PR/2019</t>
  </si>
  <si>
    <t>REVESTIMIENTO DE CALLES EN LA COMUNIDAD DE BACHOCO, SINDICATURA DE JUAN JOSÉ RÍOS, MUNICIPIO DE GUASAVE, ESTADO DE SINALOA.</t>
  </si>
  <si>
    <t>MGUO31/OP/PR/2019</t>
  </si>
  <si>
    <t>REVESTIMIENTO DE CALLES EN LA COMUNIDAD DE EJIDO CHINO DE LOS LÓPEZ, SINDICATURA DE NIO, MUNICIPIO DE GUASAVE, ESTADO DE SINALOA.</t>
  </si>
  <si>
    <t>REVESTIMIENTO DE CALLES EN LA COMUNIDAD DE CAIMANERO, SINDICATURA DE NIO, MUNICIPIO DE GUASAVE, ESTADO DE SINALOA.</t>
  </si>
  <si>
    <t>REVESTIMIENTO DE CALLES EN EL EJIDO SAN NARCISO, SINDICATURA DE TAMAZULA, MUNICIPIO DE GUASAVE, ESTADO DE SINALOA.</t>
  </si>
  <si>
    <t>REVESTIMIENTO DE CALLES EN LA COMUNIDAD DE EL AMOLE, SINDICATURA DE TAMAZULA, MUNICIPIO DE GUASAVE, ESTADO DE SINALOA.</t>
  </si>
  <si>
    <t>REVESTIMIENTO DE CALLES EN LA COMUNIDAD DE GAMBINO 1, SINDICATURA DE NIO, MUNICIPIO DE GUASAVE, ESTADO DE SINALOA.</t>
  </si>
  <si>
    <t>REVESTIMIENTO DE CALLES EN LA COMUNIDAD DE GAMBINO 2, SINDICATURA DE NIO, MUNICIPIO DE GUASAVE, ESTADO DE SINALOA.</t>
  </si>
  <si>
    <t>REVESTIMIENTO DE CALLES EN LA COMUNIDAD DE LOS PINITOS, SINDICATURA DE LA TRINIDAD, MUNICIPIO DE GUASAVE, ESTADO DE SINALOA.</t>
  </si>
  <si>
    <t>REVESTIMIENTO DE CALLE 19 A LOS HORNOS, SINDICATURA DE LA TRINIDAD, MUNICIPIO DE GUASAVE, ESTADO DE SINALOA.</t>
  </si>
  <si>
    <t>REVESTIMIENTO DE CALLES EN LA COMUNIDAD DE PORTUGUEZ DE GÁLVEZ, SINDICATURA DE LEÓN FONSECA, MUNICIPIO DE GUASAVE, ESTADO DE SINALOA.</t>
  </si>
  <si>
    <t>REVESTIMIENTO DE CALLES EN LA SINDICATURA DE LEÓN FONSECA, MUNICIPIO DE GUASAVE, ESTADO DE SINALOA.</t>
  </si>
  <si>
    <t>REVESTIMIENTO DE CALLES EN LA SINDICATURA DE LA BRECHA, MUNICIPIO DE GUASAVE, ESTADO DE SINALOA.</t>
  </si>
  <si>
    <t>MGUO32/OP/PR/2019</t>
  </si>
  <si>
    <t>MGUO33/OP/PR/2019</t>
  </si>
  <si>
    <t>MGUO34/OP/PR/2019</t>
  </si>
  <si>
    <t>MGUO35/OP/PR/2019</t>
  </si>
  <si>
    <t>MGUO36/OP/PR/2019</t>
  </si>
  <si>
    <t>MGUO37/OP/PR/2019</t>
  </si>
  <si>
    <t>MGUO38/OP/PR/2019</t>
  </si>
  <si>
    <t>MGUO39/OP/PR/2019</t>
  </si>
  <si>
    <t>MGUO40/OP/PR/2019</t>
  </si>
  <si>
    <t>MGUO41/OP/PR/2019</t>
  </si>
  <si>
    <t>LA TRINIDAD</t>
  </si>
  <si>
    <t>CRUZ BLANCA</t>
  </si>
  <si>
    <t>EL BURRIÓN</t>
  </si>
  <si>
    <t>LA COFRADÍA</t>
  </si>
  <si>
    <t>SAN RAFAEL</t>
  </si>
  <si>
    <t>LEÓN FONSECA</t>
  </si>
  <si>
    <t>CAMPO FIGUEROA</t>
  </si>
  <si>
    <t>LA PITAHAYA</t>
  </si>
  <si>
    <t>BUENAVISTA</t>
  </si>
  <si>
    <t>VALLE CAMPESTRE</t>
  </si>
  <si>
    <t>RANCHO CALIFORNIA</t>
  </si>
  <si>
    <t>RUIZ CORTINES DOS</t>
  </si>
  <si>
    <t>LAS BRISAS-EMILIANO ZAPATA</t>
  </si>
  <si>
    <t>BACHOCO</t>
  </si>
  <si>
    <t>EJIDO CHINO DE LOS LOPEZ</t>
  </si>
  <si>
    <t>CAIMANERO</t>
  </si>
  <si>
    <t>SAN NARCISO</t>
  </si>
  <si>
    <t>EL AMOLE</t>
  </si>
  <si>
    <t>GAMBINO 1</t>
  </si>
  <si>
    <t>GAMBINO 2</t>
  </si>
  <si>
    <t>LOS PINITOS</t>
  </si>
  <si>
    <t>LOS HORNIOS</t>
  </si>
  <si>
    <t>PORTUGUEZ DE GÁLVEZ</t>
  </si>
  <si>
    <t>25°32´31.32´´N</t>
  </si>
  <si>
    <t>108°24´32.65´´ O</t>
  </si>
  <si>
    <t>REHABILITACIÓN</t>
  </si>
  <si>
    <t>ADJUDICACIÓN DIRECTA</t>
  </si>
  <si>
    <t>INGENIERIA INTEGRAL DE CONSTRUCCION DE SINALOA, S.A. DE C.V.</t>
  </si>
  <si>
    <t>C. FRANCISCO JAVIER LANDEROS ROSALES</t>
  </si>
  <si>
    <t>23  DE MAYO  DEL 2019</t>
  </si>
  <si>
    <t>27 DE MAYO DEL 2019</t>
  </si>
  <si>
    <t>25°40´48.41´´N</t>
  </si>
  <si>
    <t>108°39´19.49´´ O</t>
  </si>
  <si>
    <t>CONTRUCTORA LOS LICHIS, S.A. DE C.V.</t>
  </si>
  <si>
    <t>C. JOSE ANTONIO OJEDA CASTRO</t>
  </si>
  <si>
    <t>21  DE JUNIO  DEL 2019</t>
  </si>
  <si>
    <t>24 DE JUNIO DEL 2019</t>
  </si>
  <si>
    <t>08 DE JULIO DEL 2019</t>
  </si>
  <si>
    <t>25°18´41.70´´N</t>
  </si>
  <si>
    <t>108°31´34.99´´ O</t>
  </si>
  <si>
    <t>C. FABIOLA XITLALIC LEON LIZARRAGA</t>
  </si>
  <si>
    <t>25°28´29.82´´N</t>
  </si>
  <si>
    <t>108°33´23.22´´ O</t>
  </si>
  <si>
    <t>25°42´36.02´´N</t>
  </si>
  <si>
    <t>108°43´33.44´´ O</t>
  </si>
  <si>
    <t>C. JOSÉ MARTIN LÓPEZ CARRILLO</t>
  </si>
  <si>
    <t>25°42´04.14´´N</t>
  </si>
  <si>
    <t>108°42´25.33´´ O</t>
  </si>
  <si>
    <t>25°42´09.83´´N</t>
  </si>
  <si>
    <t>108°42´42.69´´ O</t>
  </si>
  <si>
    <t>25°29´36.42´´N</t>
  </si>
  <si>
    <t>108°18´24.70´´ O</t>
  </si>
  <si>
    <t>25°29´19.21´´N</t>
  </si>
  <si>
    <t>108°14´47.41´´ O</t>
  </si>
  <si>
    <t>25°41´48.03´´N</t>
  </si>
  <si>
    <t>108°48´44.41´´ O</t>
  </si>
  <si>
    <t>CHINOSA CONSTRUCCIONES, S.A. DE C.V.</t>
  </si>
  <si>
    <t>01 DE JULIO DEL 2019</t>
  </si>
  <si>
    <t>03 DE JULIO DEL 2019</t>
  </si>
  <si>
    <t>17 DE JULIO DEL 2019</t>
  </si>
  <si>
    <t>25°38´26.88´´N</t>
  </si>
  <si>
    <t>108°20´38.87´´ O</t>
  </si>
  <si>
    <t>25°36´31.15´´N</t>
  </si>
  <si>
    <t>108°26´24.32´´ O</t>
  </si>
  <si>
    <t>25°26´26.28´´N</t>
  </si>
  <si>
    <t>108°36´19.03´´ O</t>
  </si>
  <si>
    <t>HECSO CONSTRUCCIONES, S.A. DE C.V.</t>
  </si>
  <si>
    <t>ING. HECTOR SOTO SAÑUDO</t>
  </si>
  <si>
    <t>25°23´10.84´´N</t>
  </si>
  <si>
    <t>108°26´18.29´´ O</t>
  </si>
  <si>
    <t>25°38´56.32´´N</t>
  </si>
  <si>
    <t>108°23´15.65´´ O</t>
  </si>
  <si>
    <t>C. CESAR BELTRAN FELIX</t>
  </si>
  <si>
    <t>25°39´40.46´´N</t>
  </si>
  <si>
    <t>108°22´51.10´´ O</t>
  </si>
  <si>
    <t>25°40´40.84´´N</t>
  </si>
  <si>
    <t>108°31´33.85´´ O</t>
  </si>
  <si>
    <t>JESUSMAR DISEÑOS PERFECTOS, S.A. DE C.V.</t>
  </si>
  <si>
    <t>C. GENESIS ANAIZ LOPEZ CASTRO</t>
  </si>
  <si>
    <t>25°40´00.52´´N</t>
  </si>
  <si>
    <t>108°29´26.93´´ O</t>
  </si>
  <si>
    <t>25°43´39.74´´N</t>
  </si>
  <si>
    <t>108°23´45.84´´ O</t>
  </si>
  <si>
    <t>CONSTRUCCIONES ORRANSER, S.A. DE C.V.</t>
  </si>
  <si>
    <t>C. MICAELA SERRANO VILLA</t>
  </si>
  <si>
    <t>25°43´51.32´´N</t>
  </si>
  <si>
    <t>108°20´42.37´´ O</t>
  </si>
  <si>
    <t>25°22´12.54´´N</t>
  </si>
  <si>
    <t>108°25´10.04´´ O</t>
  </si>
  <si>
    <t>CONSTRUCTORA LOS LICHIS, S.A. DE C.V.</t>
  </si>
  <si>
    <t>MGU001/OP/CAPUFE/MUNICIPAL/2019</t>
  </si>
  <si>
    <t>MGU002/OP/CAPUFE/MUNICIPAL/2019</t>
  </si>
  <si>
    <t>MGU003/OP/CAPUFE/MUNICIPAL/2019</t>
  </si>
  <si>
    <t>MGU004/OP/CAPUFE/MUNICIPAL/2019</t>
  </si>
  <si>
    <t>MGU006/OP/CAPUFE/MUNICIPAL/2019</t>
  </si>
  <si>
    <t>MGU005/OP/CAPUFE/MUNICIPAL/2019</t>
  </si>
  <si>
    <t>RUÍZ CORTINES</t>
  </si>
  <si>
    <t>25°34´01.47´´N</t>
  </si>
  <si>
    <t>108°28´38.97´´ O</t>
  </si>
  <si>
    <t>PAVIMENTO CON CONCRETO HIDRAULICO Y GUARNICIONES TIPO “L” PARA LA CALLE CEDROS ENTRE AV. ING. EMETERIO CARLON Y BLVD. JUAN S. MILLAN, EN LA CIUDAD DE GUASAVE, ESTADO DE SINALOA.</t>
  </si>
  <si>
    <t>CAPUFE MUNICIPAL 2019</t>
  </si>
  <si>
    <t>COYDU, S.A. DE C.V.</t>
  </si>
  <si>
    <t>ARQ. JOSE LUIS ORTIZ MURILLO</t>
  </si>
  <si>
    <t>30  DE ABRIL DEL 2019</t>
  </si>
  <si>
    <t>02 DE MAYO DEL 2019</t>
  </si>
  <si>
    <t>15 DE JUNIO DEL 2019</t>
  </si>
  <si>
    <t>25°33´41.68´´N</t>
  </si>
  <si>
    <t>108°28´33.48´´ O</t>
  </si>
  <si>
    <t>PAVIMENTO CON CONCRETO HIDRAULICO Y GUARNICIONES TIPO “L” PARA LA CALLE PERIHUETE ENTRE AV. ING. EMETERIO CARLON  Y BLVD. JUAN S. MILLAN, EN LA CIUDAD DE GUASAVE, ESTADO DE SINALOA.</t>
  </si>
  <si>
    <t>25°33´37.15´´N</t>
  </si>
  <si>
    <t>108°28´30.48´´ O</t>
  </si>
  <si>
    <t>PAVIEMNTO CON CONCRETO HIDRAULICO Y GUARNICIONES TIPO “L” PARA LA AV. COMISION DEL RIO FUERTE ENTRE BLVD. BENITO JUAREZ Y CALLE RICARDO FLORES MAGON, EN LA CIUDAD DE GUASAVE, ESTADO DE SINALOA.</t>
  </si>
  <si>
    <t>CONSTRUCTORA NESMELO, S.A. DE C.V.</t>
  </si>
  <si>
    <t>ING. JULIAN BALDENEBRO VALDEZ</t>
  </si>
  <si>
    <t>10 DE JULIO DEL 2019</t>
  </si>
  <si>
    <t>25°33´22.78´´N</t>
  </si>
  <si>
    <t>108°29´22.09´´ O</t>
  </si>
  <si>
    <t>PAVIMENTO CON CONCRETO HIDRAULICO Y GUARNICIONES TIPO “L” PARA LA CALLE 3 ENTRE BLVD. ANATOMIA Y CALLE HERIBERTO MONTOYA, EN LA CIUDAD DE GUASAVE, ESTADO DE SINALOA.</t>
  </si>
  <si>
    <t>DAGBA CONSTRUCTORA, S.A. DE C.V.</t>
  </si>
  <si>
    <t>ARQ. MARTIN ALBERTO DAGNINO FONSECA</t>
  </si>
  <si>
    <t>15 DE JULIO DEL 2019</t>
  </si>
  <si>
    <t>25°42´24.60´´N</t>
  </si>
  <si>
    <t>108°43´00.37´´ O</t>
  </si>
  <si>
    <t>PAVIMENTO CON CONCRETO HIDRAULICO Y GUARNICIONES TIPO “L” PARA LA CALLE FRANCISCO SERRANO ENTRE BLVD. DIEGO MARTINEZ Y BLVD. FCO. DE IBARRA, EN LA SINDICATURA DE RUIZ CORTINES, MUNICIPIO DE GUASAVE, ESTADO DE SINALOA.</t>
  </si>
  <si>
    <t>30 DE JUNIO DEL 2019</t>
  </si>
  <si>
    <t>25°33´36.42´´N</t>
  </si>
  <si>
    <t>108°28´28.31´´ O</t>
  </si>
  <si>
    <t>PAVIMENTO CON CONCRETO HIDRAULICO Y GUARNICIONES TIPO “L” PARA LA CALLE VENUSTIANO CARRANZA ENTRE BLVD. BENITO JUAREZ Y COMISION DEL RIO FUERTE, EN LA CIUDAD DE GUASAVE, ESTADO DE SINALOA.</t>
  </si>
  <si>
    <t>C. GABRIEL  GONZALEZ FONSECA</t>
  </si>
  <si>
    <t>18  DE JUNIO DEL 2019</t>
  </si>
  <si>
    <t>20 DE JUNIO DEL 2019</t>
  </si>
  <si>
    <t>03 DE AGOSTO DEL 2019</t>
  </si>
  <si>
    <t>MGUOO1/OP/ID/2019</t>
  </si>
  <si>
    <t>MGUOO2/OP/ID/2019</t>
  </si>
  <si>
    <t>25°35´08.74´´N</t>
  </si>
  <si>
    <t>108°27´23.43´´ O</t>
  </si>
  <si>
    <t>REHABILITACION DE PAVIMENTO DE LOSAS SOCAVADAS EN LA CALLE JOSEFA ORTIZ DE DOMINGUEZ ENTRE CALLES FUERTE DE GUADALUPE Y PEDRO BUSTAMANTE, COL. LA PIEDRERA EN LA CIUDAD DE GUASAVE, MUNICIPIO DE GUASAVE, ESTADO DE SINALOA.</t>
  </si>
  <si>
    <t>C. GABRIEL GONZALEZ FONSECA</t>
  </si>
  <si>
    <t>31  DE MAYO  DEL 2019</t>
  </si>
  <si>
    <t>03 DE JUNIO DEL 2019</t>
  </si>
  <si>
    <t>09 DE JUNIO DEL 2019</t>
  </si>
  <si>
    <t>25°33´37.72´´N</t>
  </si>
  <si>
    <t>108°28´24.81´´ O</t>
  </si>
  <si>
    <t>REHABILITACION DE PAVIMENTO Y LINEA DE AGUA POTABLE EN EL BLVD. BENITO JUAREZ ENTRE AV. HERIBERTO VALDEZ Y BLVD. JUAN S. MILLAN EN LA CIUDAD  DE GUASAVE, MUNICIPIO DE GUASAVE, ESTADO DE SINALOA.</t>
  </si>
  <si>
    <t>25°29´14.25´´N</t>
  </si>
  <si>
    <t>108°26´50.20´´ O</t>
  </si>
  <si>
    <t>INVERSION DIRECTA 2019</t>
  </si>
  <si>
    <t>MGU010/OP/CAPUFE/MUNICIPAL/2019</t>
  </si>
  <si>
    <t>CONSTRUCTORA SINALOENSE DE INFRAESTRUCTURA, S.A. DE C.V.</t>
  </si>
  <si>
    <t>CONSTRUCCIONES BÓRQUEZ, S.A. DE C.V.</t>
  </si>
  <si>
    <t>25°34´38.2´´N</t>
  </si>
  <si>
    <t>108°25´38.11´´ O</t>
  </si>
  <si>
    <t>CALAFATEO EN PAVIMENTO CON CONCRETO HIDRAULICO EN EL SECTOR 1 DE LA CIUDAD DE GUASAVE, MUNICIPIO  DE GUASAVE, ESTADO DE SINALOA.</t>
  </si>
  <si>
    <t>C. GUILLERMINA DIAZ GONZALEZ.</t>
  </si>
  <si>
    <t>28  DE JUNIO DEL 2019</t>
  </si>
  <si>
    <t>14 DE AGOSTO DEL 2019</t>
  </si>
  <si>
    <t>CALAFATEO EN PAVIMENTO CON CONCRETO HIDRAULICO EN EL SECTOR 2 DE LA CIUDAD DE GUASAVE, MUNICIPIO  DE GUASAVE, ESTADO DE SINALOA.</t>
  </si>
  <si>
    <t>25°45´39.´´N</t>
  </si>
  <si>
    <t>108°30´29´´ O</t>
  </si>
  <si>
    <t>ING. SAMUEL BÓRQUEZ MÉNDEZ.</t>
  </si>
  <si>
    <t>30 DE JULIO DEL 2019</t>
  </si>
  <si>
    <t>MANTENIMIENTO MEDIANTE BACHEO EN PAVIMENTO DE CARPETA ASFALTICA EN EL SECTOR 1, PRIMERA ETAPA, EN LA CIUDAD DE GUASAVE, MUNICIPIO  DE GUASAVE, ESTADO DE SINALOA.</t>
  </si>
  <si>
    <t>25°46´20´´N</t>
  </si>
  <si>
    <t>108°15´40´´ O</t>
  </si>
  <si>
    <t>25°40´12.81´´N</t>
  </si>
  <si>
    <t>108°22´31.40´´ O</t>
  </si>
  <si>
    <t>REVESTIMIENTO DE CALLES EN LA COMUNIDAD DE CRUZ BLANCA, SINDICATURA DE BAMOA PUEBLO, MUNICIPIO DE GUASAVE, ESTADO DE SINALOA.</t>
  </si>
  <si>
    <t>C. JOSE ANTONIO OJEDA CASTRO.</t>
  </si>
  <si>
    <t>15  DE MAYO  DEL 2019</t>
  </si>
  <si>
    <t>20 DE MAYO DEL 2019</t>
  </si>
  <si>
    <t>24 DE MAYO DEL 2019</t>
  </si>
  <si>
    <t>MGU005/OP/PR/2019-A</t>
  </si>
  <si>
    <t>MGUOO7/OP/PR/2019-B</t>
  </si>
  <si>
    <t>MGU008/OP/PR/2019-B</t>
  </si>
  <si>
    <t>REVESTIMIENTO DE “CHAYITO VALDEZ” EN LA COMUNIDAD DE ORBA, SINDICATURA DE BAMOA PUEBLO, MUNICIPIO DE GUASAVE, ESTADO DE SINALOA.</t>
  </si>
  <si>
    <t>MGU005/OP/PR/2019-B</t>
  </si>
  <si>
    <t>ORBA</t>
  </si>
  <si>
    <t>25°41´35.74´´N</t>
  </si>
  <si>
    <t>108°21´35.34´´ O</t>
  </si>
  <si>
    <t>MGU007/OP/PR/2019-A</t>
  </si>
  <si>
    <t>MGU008/OP/PR/2019-A</t>
  </si>
  <si>
    <t>MGUO20/OP/PR/2019</t>
  </si>
  <si>
    <t>14 DE JUNIO DEL 2019</t>
  </si>
  <si>
    <t>GABRIEL LEYVA SOLANO</t>
  </si>
  <si>
    <t>BENITO JUÁREZ</t>
  </si>
  <si>
    <t>25°39'45.40" N</t>
  </si>
  <si>
    <t>108°37'13.30" O</t>
  </si>
  <si>
    <t>MANTENIMIENTO MEDIANTE BACHEO EN PAVIMENTO DE CARPETA ASFALTICA ENLASINDICATURADE BENITO JUÁREZ,, MUNICIPIO  DE GUASAVE, ESTADO DE SINALOA.</t>
  </si>
  <si>
    <t>25°39'46.58" N</t>
  </si>
  <si>
    <t>108°38'18.53" O</t>
  </si>
  <si>
    <t>MANTENIMIENTO MEDIANTE BACHEO EN PAVIMENTO DE CARPETA ASFALTICA ENLASINDICATURADE  GABRIEL LEYVA SOLANO, MUNICIPIO  DE GUASAVE, ESTADO DE SINALOA.</t>
  </si>
  <si>
    <t>10 DE JUNIO DEL 2019</t>
  </si>
  <si>
    <t>ESTACIÓN BAMOA (SECTOR LAS CASITAS)</t>
  </si>
  <si>
    <t>25°42´26.88´´N</t>
  </si>
  <si>
    <t>108°18´42.21´´ O</t>
  </si>
  <si>
    <t>REVESTIMIENTO DE CALLES EN LA SINDICATURA DE ESTACIÓN BAMOA (SECTOR LAS CASITAS), MUNICIPIO DE GUASAVE, ESTADO DE SINALOA.</t>
  </si>
  <si>
    <t>C. OSCAR ESCÁRREGA LOREDO</t>
  </si>
  <si>
    <t>PAVIMENTOS Y EDIFICACIONES ESCÁRREGA. S.A. DE C.V.</t>
  </si>
  <si>
    <t>MGUO45/OP/PR/2019</t>
  </si>
  <si>
    <t>17 DE SEPTIEMBRE DEL 2019</t>
  </si>
  <si>
    <t>11 DE SEPTIEMBRE DEL 2019</t>
  </si>
  <si>
    <t>LA SABANILLA</t>
  </si>
  <si>
    <t>25°33´24.79´´N</t>
  </si>
  <si>
    <t>108°30´32.85´´ O</t>
  </si>
  <si>
    <t>REVESTIMIENTO DE CALLES EN LA COMUNIDAD DE LA SABANILLA, EN EL MUNICIPIO DE GUASAVE, ESTADO DE SINALOA.</t>
  </si>
  <si>
    <t>MGUO44/OP/PR/2019</t>
  </si>
  <si>
    <t>JULIO-SEPTIEMBRE</t>
  </si>
  <si>
    <t>BACHEO CON CARPETA ASFÁLTICA EN LA SINDICATURA DE JUAN JOSÉ RÍOS.</t>
  </si>
  <si>
    <t>MGU015/OP/CAPUFE/MUNICIPAL/2019</t>
  </si>
  <si>
    <t>MGU013/OP/CAPUFE/MUNICIPAL/2019</t>
  </si>
  <si>
    <t>MGU011/OP/CAPUFE/MUNICIPAL/2019</t>
  </si>
  <si>
    <t>30 DE SEPTIEMBRE DEL 2019</t>
  </si>
  <si>
    <t>03 DE OCTUBRE DEL 2019</t>
  </si>
  <si>
    <t>01 DE NOVIEMBRE DEL 2019</t>
  </si>
  <si>
    <t>JUAN JOSÉ RÍOS</t>
  </si>
  <si>
    <t>25°45´35.27´´N</t>
  </si>
  <si>
    <t>108°49´14.71´´ O</t>
  </si>
  <si>
    <t>MGU008/OP/CAPUFE/MUNICIPAL/2019</t>
  </si>
  <si>
    <t>22 DE JULIO DEL 2019</t>
  </si>
  <si>
    <t>26 DE JULIO DEL 2019</t>
  </si>
  <si>
    <t>05 DE AGOSTO DEL 2019</t>
  </si>
  <si>
    <t>ADOLFO RUÍZ CORTINES</t>
  </si>
  <si>
    <t>MANTENIMIENTO MEDIANTE BACHEO DE CONCRETO HIDRÁULICO EN LA SINDICATURA DEADOLFO RUÍZ CORTINES, MUNICIPIO DE GUASAVE, ESTADO DE SINALOA</t>
  </si>
  <si>
    <t>MANTENIMIENTO MEDIANTE BACHEO DE CONCRETO HIDRÁULICO EN LA SINDICATURA DE JUAN JOSÉ RÍOS, MUNICIPIO DE GUASAVE, ESTADO DE SINALOA</t>
  </si>
  <si>
    <t>MGU007/OP/CAPUFE/MUNICIPAL/2019</t>
  </si>
  <si>
    <t>REPORTE DE OBRAS PUBLICAS TERCER TRIMESTRE 2019</t>
  </si>
  <si>
    <t>REPORTE DE OBRAS PUBLICAS SEGUNDO TRIMESTRE 2019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</si>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</sst>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44" fontId="3" fillId="0" borderId="1" xfId="3" applyFont="1" applyBorder="1" applyAlignment="1">
      <alignment horizontal="center" vertical="center" wrapText="1"/>
    </xf>
    <xf numFmtId="44" fontId="0" fillId="0" borderId="1" xfId="3" applyFont="1" applyBorder="1" applyAlignment="1">
      <alignment vertical="center"/>
    </xf>
    <xf numFmtId="44" fontId="0" fillId="0" borderId="0" xfId="3" applyFont="1" applyAlignment="1">
      <alignment vertical="center"/>
    </xf>
    <xf numFmtId="44" fontId="1" fillId="0" borderId="0" xfId="3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4" fontId="0" fillId="0" borderId="1" xfId="3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8" fontId="0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0" xfId="3" applyFont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5"/>
  <sheetViews>
    <sheetView tabSelected="1" zoomScale="70" zoomScaleNormal="70" workbookViewId="0">
      <pane ySplit="3" topLeftCell="A4" activePane="bottomLeft" state="frozen"/>
      <selection activeCell="J3" sqref="J3"/>
      <selection pane="bottomLeft" activeCell="G41" sqref="G41"/>
    </sheetView>
  </sheetViews>
  <sheetFormatPr baseColWidth="10" defaultRowHeight="15.75" x14ac:dyDescent="0.25"/>
  <cols>
    <col min="1" max="1" width="11" style="6"/>
    <col min="2" max="2" width="12.25" style="6" bestFit="1" customWidth="1"/>
    <col min="3" max="3" width="17.125" style="5" customWidth="1"/>
    <col min="4" max="4" width="11" style="5" customWidth="1"/>
    <col min="5" max="5" width="13" style="5" customWidth="1"/>
    <col min="6" max="6" width="11" style="5" customWidth="1"/>
    <col min="7" max="7" width="11" style="10" customWidth="1"/>
    <col min="8" max="9" width="15.5" style="5" customWidth="1"/>
    <col min="10" max="10" width="16.75" style="10" customWidth="1"/>
    <col min="11" max="11" width="15.375" style="5" customWidth="1"/>
    <col min="12" max="12" width="47.375" style="10" customWidth="1"/>
    <col min="13" max="13" width="14.375" style="15" customWidth="1"/>
    <col min="14" max="14" width="11" style="15" customWidth="1"/>
    <col min="15" max="15" width="14.25" style="15" customWidth="1"/>
    <col min="16" max="17" width="11" style="15" customWidth="1"/>
    <col min="18" max="18" width="11" style="10" customWidth="1"/>
    <col min="19" max="19" width="14.375" style="15" customWidth="1"/>
    <col min="20" max="20" width="12.625" style="5" customWidth="1"/>
    <col min="21" max="21" width="11" style="5" customWidth="1"/>
    <col min="22" max="22" width="12.125" style="11" customWidth="1"/>
    <col min="23" max="23" width="14.25" style="5" customWidth="1"/>
    <col min="24" max="24" width="17.125" style="10" customWidth="1"/>
    <col min="25" max="25" width="26.5" style="10" customWidth="1"/>
    <col min="26" max="26" width="22.625" style="10" customWidth="1"/>
    <col min="27" max="27" width="21.5" style="10" customWidth="1"/>
    <col min="28" max="28" width="15.125" style="15" customWidth="1"/>
    <col min="29" max="29" width="11" style="10" customWidth="1"/>
    <col min="30" max="30" width="12.375" style="10" customWidth="1"/>
    <col min="31" max="31" width="14.125" style="10" customWidth="1"/>
    <col min="32" max="32" width="13.125" style="31" customWidth="1"/>
    <col min="33" max="33" width="17" style="11" customWidth="1"/>
    <col min="34" max="34" width="12.375" style="31" customWidth="1"/>
    <col min="35" max="35" width="14" style="6" customWidth="1"/>
    <col min="36" max="36" width="11" style="5" customWidth="1"/>
    <col min="37" max="38" width="12.875" style="5" customWidth="1"/>
    <col min="39" max="39" width="12.25" style="5" customWidth="1"/>
    <col min="40" max="41" width="11" style="5" customWidth="1"/>
    <col min="42" max="42" width="13.125" style="5" customWidth="1"/>
    <col min="43" max="44" width="11" style="5" customWidth="1"/>
    <col min="45" max="16384" width="11" style="5"/>
  </cols>
  <sheetData>
    <row r="1" spans="1:42" ht="46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s="6" customFormat="1" ht="43.5" customHeight="1" x14ac:dyDescent="0.25">
      <c r="A2" s="33" t="s">
        <v>358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" customFormat="1" ht="5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42</v>
      </c>
      <c r="I3" s="2" t="s">
        <v>41</v>
      </c>
      <c r="J3" s="2" t="s">
        <v>8</v>
      </c>
      <c r="K3" s="2" t="s">
        <v>9</v>
      </c>
      <c r="L3" s="2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2" t="s">
        <v>16</v>
      </c>
      <c r="S3" s="13" t="s">
        <v>17</v>
      </c>
      <c r="T3" s="2" t="s">
        <v>18</v>
      </c>
      <c r="U3" s="2" t="s">
        <v>19</v>
      </c>
      <c r="V3" s="3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13" t="s">
        <v>26</v>
      </c>
      <c r="AC3" s="2" t="s">
        <v>27</v>
      </c>
      <c r="AD3" s="2" t="s">
        <v>28</v>
      </c>
      <c r="AE3" s="2" t="s">
        <v>29</v>
      </c>
      <c r="AF3" s="4" t="s">
        <v>30</v>
      </c>
      <c r="AG3" s="3" t="s">
        <v>31</v>
      </c>
      <c r="AH3" s="4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</row>
    <row r="4" spans="1:42" s="24" customFormat="1" ht="68.25" customHeight="1" x14ac:dyDescent="0.25">
      <c r="A4" s="18">
        <v>2019</v>
      </c>
      <c r="B4" s="18" t="s">
        <v>359</v>
      </c>
      <c r="C4" s="17"/>
      <c r="D4" s="17"/>
      <c r="E4" s="17"/>
      <c r="F4" s="17" t="s">
        <v>43</v>
      </c>
      <c r="G4" s="17" t="s">
        <v>43</v>
      </c>
      <c r="H4" s="17" t="s">
        <v>229</v>
      </c>
      <c r="I4" s="17" t="s">
        <v>230</v>
      </c>
      <c r="J4" s="19" t="s">
        <v>55</v>
      </c>
      <c r="K4" s="20" t="s">
        <v>81</v>
      </c>
      <c r="L4" s="25" t="s">
        <v>231</v>
      </c>
      <c r="M4" s="14">
        <f t="shared" ref="M4:M9" si="0">+O4+Q4+S4</f>
        <v>1184006.78</v>
      </c>
      <c r="N4" s="17" t="s">
        <v>232</v>
      </c>
      <c r="O4" s="21">
        <v>1184006.78</v>
      </c>
      <c r="P4" s="21"/>
      <c r="Q4" s="21"/>
      <c r="R4" s="17"/>
      <c r="S4" s="21"/>
      <c r="T4" s="17"/>
      <c r="U4" s="17"/>
      <c r="V4" s="22"/>
      <c r="W4" s="17" t="s">
        <v>44</v>
      </c>
      <c r="X4" s="17" t="s">
        <v>46</v>
      </c>
      <c r="Y4" s="17" t="s">
        <v>233</v>
      </c>
      <c r="Z4" s="17" t="s">
        <v>234</v>
      </c>
      <c r="AA4" s="17" t="s">
        <v>222</v>
      </c>
      <c r="AB4" s="21">
        <v>1171921.6000000001</v>
      </c>
      <c r="AC4" s="17" t="s">
        <v>235</v>
      </c>
      <c r="AD4" s="17" t="s">
        <v>236</v>
      </c>
      <c r="AE4" s="25" t="s">
        <v>237</v>
      </c>
      <c r="AF4" s="23">
        <v>1</v>
      </c>
      <c r="AG4" s="22"/>
      <c r="AH4" s="23">
        <v>1</v>
      </c>
      <c r="AI4" s="17">
        <f t="shared" ref="AI4:AI11" si="1">1100+2000</f>
        <v>3100</v>
      </c>
      <c r="AJ4" s="17" t="s">
        <v>48</v>
      </c>
      <c r="AK4" s="17"/>
      <c r="AL4" s="17"/>
      <c r="AM4" s="17"/>
      <c r="AN4" s="17"/>
      <c r="AO4" s="17"/>
      <c r="AP4" s="17"/>
    </row>
    <row r="5" spans="1:42" s="24" customFormat="1" ht="78.75" x14ac:dyDescent="0.25">
      <c r="A5" s="18">
        <v>2019</v>
      </c>
      <c r="B5" s="18" t="s">
        <v>359</v>
      </c>
      <c r="C5" s="17"/>
      <c r="D5" s="17"/>
      <c r="E5" s="17"/>
      <c r="F5" s="17" t="s">
        <v>43</v>
      </c>
      <c r="G5" s="17" t="s">
        <v>43</v>
      </c>
      <c r="H5" s="17" t="s">
        <v>238</v>
      </c>
      <c r="I5" s="17" t="s">
        <v>239</v>
      </c>
      <c r="J5" s="19" t="s">
        <v>55</v>
      </c>
      <c r="K5" s="20" t="s">
        <v>81</v>
      </c>
      <c r="L5" s="25" t="s">
        <v>240</v>
      </c>
      <c r="M5" s="14">
        <f t="shared" si="0"/>
        <v>1010330.51</v>
      </c>
      <c r="N5" s="17" t="s">
        <v>232</v>
      </c>
      <c r="O5" s="21">
        <v>1010330.51</v>
      </c>
      <c r="P5" s="21"/>
      <c r="Q5" s="21"/>
      <c r="R5" s="17"/>
      <c r="S5" s="21"/>
      <c r="T5" s="17"/>
      <c r="U5" s="17"/>
      <c r="V5" s="22"/>
      <c r="W5" s="17" t="s">
        <v>44</v>
      </c>
      <c r="X5" s="17" t="s">
        <v>46</v>
      </c>
      <c r="Y5" s="17" t="s">
        <v>172</v>
      </c>
      <c r="Z5" s="17" t="s">
        <v>172</v>
      </c>
      <c r="AA5" s="17" t="s">
        <v>223</v>
      </c>
      <c r="AB5" s="21">
        <v>998438.12</v>
      </c>
      <c r="AC5" s="17" t="s">
        <v>235</v>
      </c>
      <c r="AD5" s="17" t="s">
        <v>236</v>
      </c>
      <c r="AE5" s="25" t="s">
        <v>237</v>
      </c>
      <c r="AF5" s="23">
        <v>1</v>
      </c>
      <c r="AG5" s="22"/>
      <c r="AH5" s="23">
        <v>1</v>
      </c>
      <c r="AI5" s="17">
        <f t="shared" si="1"/>
        <v>3100</v>
      </c>
      <c r="AJ5" s="17" t="s">
        <v>48</v>
      </c>
      <c r="AK5" s="17"/>
      <c r="AL5" s="17"/>
      <c r="AM5" s="17"/>
      <c r="AN5" s="17"/>
      <c r="AO5" s="17"/>
      <c r="AP5" s="17"/>
    </row>
    <row r="6" spans="1:42" s="24" customFormat="1" ht="78.75" x14ac:dyDescent="0.25">
      <c r="A6" s="18">
        <v>2019</v>
      </c>
      <c r="B6" s="18" t="s">
        <v>359</v>
      </c>
      <c r="C6" s="17"/>
      <c r="D6" s="17"/>
      <c r="E6" s="17"/>
      <c r="F6" s="17" t="s">
        <v>43</v>
      </c>
      <c r="G6" s="17" t="s">
        <v>43</v>
      </c>
      <c r="H6" s="17" t="s">
        <v>241</v>
      </c>
      <c r="I6" s="17" t="s">
        <v>242</v>
      </c>
      <c r="J6" s="19" t="s">
        <v>55</v>
      </c>
      <c r="K6" s="20" t="s">
        <v>81</v>
      </c>
      <c r="L6" s="25" t="s">
        <v>243</v>
      </c>
      <c r="M6" s="14">
        <f t="shared" si="0"/>
        <v>1103495.18</v>
      </c>
      <c r="N6" s="17" t="s">
        <v>232</v>
      </c>
      <c r="O6" s="21">
        <v>1103495.18</v>
      </c>
      <c r="P6" s="21"/>
      <c r="Q6" s="21"/>
      <c r="R6" s="17"/>
      <c r="S6" s="21"/>
      <c r="T6" s="17"/>
      <c r="U6" s="17"/>
      <c r="V6" s="22"/>
      <c r="W6" s="17" t="s">
        <v>44</v>
      </c>
      <c r="X6" s="17" t="s">
        <v>46</v>
      </c>
      <c r="Y6" s="17" t="s">
        <v>244</v>
      </c>
      <c r="Z6" s="17" t="s">
        <v>245</v>
      </c>
      <c r="AA6" s="17" t="s">
        <v>224</v>
      </c>
      <c r="AB6" s="21">
        <v>1095485.3400000001</v>
      </c>
      <c r="AC6" s="17" t="s">
        <v>235</v>
      </c>
      <c r="AD6" s="17" t="s">
        <v>236</v>
      </c>
      <c r="AE6" s="25" t="s">
        <v>246</v>
      </c>
      <c r="AF6" s="23">
        <v>0.8</v>
      </c>
      <c r="AG6" s="22"/>
      <c r="AH6" s="23">
        <v>0.8</v>
      </c>
      <c r="AI6" s="17">
        <f t="shared" si="1"/>
        <v>3100</v>
      </c>
      <c r="AJ6" s="17" t="s">
        <v>64</v>
      </c>
      <c r="AK6" s="17"/>
      <c r="AL6" s="17"/>
      <c r="AM6" s="17"/>
      <c r="AN6" s="17"/>
      <c r="AO6" s="17"/>
      <c r="AP6" s="17"/>
    </row>
    <row r="7" spans="1:42" s="24" customFormat="1" ht="74.25" customHeight="1" x14ac:dyDescent="0.25">
      <c r="A7" s="18">
        <v>2019</v>
      </c>
      <c r="B7" s="18" t="s">
        <v>359</v>
      </c>
      <c r="C7" s="17"/>
      <c r="D7" s="17"/>
      <c r="E7" s="17"/>
      <c r="F7" s="17" t="s">
        <v>43</v>
      </c>
      <c r="G7" s="17" t="s">
        <v>43</v>
      </c>
      <c r="H7" s="17" t="s">
        <v>247</v>
      </c>
      <c r="I7" s="17" t="s">
        <v>248</v>
      </c>
      <c r="J7" s="19" t="s">
        <v>55</v>
      </c>
      <c r="K7" s="20" t="s">
        <v>81</v>
      </c>
      <c r="L7" s="25" t="s">
        <v>249</v>
      </c>
      <c r="M7" s="14">
        <f t="shared" si="0"/>
        <v>2173695.29</v>
      </c>
      <c r="N7" s="17" t="s">
        <v>232</v>
      </c>
      <c r="O7" s="21">
        <v>2173695.29</v>
      </c>
      <c r="P7" s="21"/>
      <c r="Q7" s="21"/>
      <c r="R7" s="17"/>
      <c r="S7" s="21"/>
      <c r="T7" s="17"/>
      <c r="U7" s="17"/>
      <c r="V7" s="22"/>
      <c r="W7" s="17" t="s">
        <v>44</v>
      </c>
      <c r="X7" s="17" t="s">
        <v>46</v>
      </c>
      <c r="Y7" s="17" t="s">
        <v>250</v>
      </c>
      <c r="Z7" s="17" t="s">
        <v>251</v>
      </c>
      <c r="AA7" s="17" t="s">
        <v>225</v>
      </c>
      <c r="AB7" s="27">
        <v>2161981.34</v>
      </c>
      <c r="AC7" s="17" t="s">
        <v>235</v>
      </c>
      <c r="AD7" s="17" t="s">
        <v>236</v>
      </c>
      <c r="AE7" s="25" t="s">
        <v>252</v>
      </c>
      <c r="AF7" s="23">
        <v>1</v>
      </c>
      <c r="AG7" s="22"/>
      <c r="AH7" s="23">
        <v>0.9</v>
      </c>
      <c r="AI7" s="17">
        <f t="shared" si="1"/>
        <v>3100</v>
      </c>
      <c r="AJ7" s="17" t="s">
        <v>64</v>
      </c>
      <c r="AK7" s="17"/>
      <c r="AL7" s="17"/>
      <c r="AM7" s="17"/>
      <c r="AN7" s="17"/>
      <c r="AO7" s="17"/>
      <c r="AP7" s="17"/>
    </row>
    <row r="8" spans="1:42" s="24" customFormat="1" ht="87" customHeight="1" x14ac:dyDescent="0.25">
      <c r="A8" s="18">
        <v>2019</v>
      </c>
      <c r="B8" s="18" t="s">
        <v>359</v>
      </c>
      <c r="C8" s="17"/>
      <c r="D8" s="17"/>
      <c r="E8" s="17"/>
      <c r="F8" s="17" t="s">
        <v>43</v>
      </c>
      <c r="G8" s="17" t="s">
        <v>228</v>
      </c>
      <c r="H8" s="17" t="s">
        <v>253</v>
      </c>
      <c r="I8" s="17" t="s">
        <v>254</v>
      </c>
      <c r="J8" s="19" t="s">
        <v>55</v>
      </c>
      <c r="K8" s="20" t="s">
        <v>81</v>
      </c>
      <c r="L8" s="25" t="s">
        <v>255</v>
      </c>
      <c r="M8" s="14">
        <f t="shared" si="0"/>
        <v>1768285.59</v>
      </c>
      <c r="N8" s="17" t="s">
        <v>232</v>
      </c>
      <c r="O8" s="21">
        <v>1768285.59</v>
      </c>
      <c r="P8" s="21"/>
      <c r="Q8" s="21"/>
      <c r="R8" s="17"/>
      <c r="S8" s="21"/>
      <c r="T8" s="17"/>
      <c r="U8" s="17"/>
      <c r="V8" s="22"/>
      <c r="W8" s="17" t="s">
        <v>44</v>
      </c>
      <c r="X8" s="17" t="s">
        <v>46</v>
      </c>
      <c r="Y8" s="17" t="s">
        <v>69</v>
      </c>
      <c r="Z8" s="17" t="s">
        <v>69</v>
      </c>
      <c r="AA8" s="17" t="s">
        <v>227</v>
      </c>
      <c r="AB8" s="21">
        <v>1752307.96</v>
      </c>
      <c r="AC8" s="17" t="s">
        <v>235</v>
      </c>
      <c r="AD8" s="17" t="s">
        <v>236</v>
      </c>
      <c r="AE8" s="25" t="s">
        <v>256</v>
      </c>
      <c r="AF8" s="23">
        <v>1</v>
      </c>
      <c r="AG8" s="22"/>
      <c r="AH8" s="23">
        <v>1</v>
      </c>
      <c r="AI8" s="17">
        <f t="shared" si="1"/>
        <v>3100</v>
      </c>
      <c r="AJ8" s="17" t="s">
        <v>48</v>
      </c>
      <c r="AK8" s="17"/>
      <c r="AL8" s="17"/>
      <c r="AM8" s="17"/>
      <c r="AN8" s="17"/>
      <c r="AO8" s="17"/>
      <c r="AP8" s="17"/>
    </row>
    <row r="9" spans="1:42" s="24" customFormat="1" ht="78.75" x14ac:dyDescent="0.25">
      <c r="A9" s="18">
        <v>2019</v>
      </c>
      <c r="B9" s="18" t="s">
        <v>359</v>
      </c>
      <c r="C9" s="17"/>
      <c r="D9" s="17"/>
      <c r="E9" s="17"/>
      <c r="F9" s="17" t="s">
        <v>43</v>
      </c>
      <c r="G9" s="17" t="s">
        <v>43</v>
      </c>
      <c r="H9" s="17" t="s">
        <v>257</v>
      </c>
      <c r="I9" s="17" t="s">
        <v>258</v>
      </c>
      <c r="J9" s="19" t="s">
        <v>55</v>
      </c>
      <c r="K9" s="20" t="s">
        <v>81</v>
      </c>
      <c r="L9" s="25" t="s">
        <v>259</v>
      </c>
      <c r="M9" s="14">
        <f t="shared" si="0"/>
        <v>1128115.1000000001</v>
      </c>
      <c r="N9" s="17" t="s">
        <v>232</v>
      </c>
      <c r="O9" s="21">
        <v>1128115.1000000001</v>
      </c>
      <c r="P9" s="21"/>
      <c r="Q9" s="21"/>
      <c r="R9" s="17"/>
      <c r="S9" s="21"/>
      <c r="T9" s="17"/>
      <c r="U9" s="17"/>
      <c r="V9" s="22"/>
      <c r="W9" s="17" t="s">
        <v>44</v>
      </c>
      <c r="X9" s="17" t="s">
        <v>46</v>
      </c>
      <c r="Y9" s="17" t="s">
        <v>260</v>
      </c>
      <c r="Z9" s="17" t="s">
        <v>260</v>
      </c>
      <c r="AA9" s="17" t="s">
        <v>226</v>
      </c>
      <c r="AB9" s="21">
        <v>1110909.1000000001</v>
      </c>
      <c r="AC9" s="17" t="s">
        <v>261</v>
      </c>
      <c r="AD9" s="17" t="s">
        <v>262</v>
      </c>
      <c r="AE9" s="25" t="s">
        <v>263</v>
      </c>
      <c r="AF9" s="23">
        <v>1</v>
      </c>
      <c r="AG9" s="22"/>
      <c r="AH9" s="23">
        <v>1</v>
      </c>
      <c r="AI9" s="17">
        <f t="shared" si="1"/>
        <v>3100</v>
      </c>
      <c r="AJ9" s="17" t="s">
        <v>64</v>
      </c>
      <c r="AK9" s="17"/>
      <c r="AL9" s="17"/>
      <c r="AM9" s="17"/>
      <c r="AN9" s="17"/>
      <c r="AO9" s="17"/>
      <c r="AP9" s="17"/>
    </row>
    <row r="10" spans="1:42" ht="63" x14ac:dyDescent="0.25">
      <c r="A10" s="12">
        <v>2019</v>
      </c>
      <c r="B10" s="18" t="s">
        <v>359</v>
      </c>
      <c r="C10" s="7"/>
      <c r="D10" s="7"/>
      <c r="E10" s="7"/>
      <c r="F10" s="7" t="s">
        <v>43</v>
      </c>
      <c r="G10" s="7" t="s">
        <v>43</v>
      </c>
      <c r="H10" s="7" t="s">
        <v>282</v>
      </c>
      <c r="I10" s="7" t="s">
        <v>283</v>
      </c>
      <c r="J10" s="8" t="s">
        <v>55</v>
      </c>
      <c r="K10" s="7" t="s">
        <v>157</v>
      </c>
      <c r="L10" s="8" t="s">
        <v>284</v>
      </c>
      <c r="M10" s="14">
        <f>+O10+Q10+S10</f>
        <v>1552654.2</v>
      </c>
      <c r="N10" s="21" t="s">
        <v>232</v>
      </c>
      <c r="O10" s="14">
        <v>1552654.2</v>
      </c>
      <c r="P10" s="14"/>
      <c r="Q10" s="14"/>
      <c r="R10" s="8"/>
      <c r="S10" s="14"/>
      <c r="T10" s="7"/>
      <c r="U10" s="7"/>
      <c r="V10" s="9"/>
      <c r="W10" s="7" t="s">
        <v>44</v>
      </c>
      <c r="X10" s="17" t="s">
        <v>46</v>
      </c>
      <c r="Y10" s="8" t="s">
        <v>280</v>
      </c>
      <c r="Z10" s="8" t="s">
        <v>285</v>
      </c>
      <c r="AA10" s="8" t="s">
        <v>279</v>
      </c>
      <c r="AB10" s="14">
        <v>1534993.2</v>
      </c>
      <c r="AC10" s="8" t="s">
        <v>286</v>
      </c>
      <c r="AD10" s="8" t="s">
        <v>189</v>
      </c>
      <c r="AE10" s="8" t="s">
        <v>287</v>
      </c>
      <c r="AF10" s="30">
        <v>0.5</v>
      </c>
      <c r="AG10" s="9"/>
      <c r="AH10" s="30">
        <v>0.7</v>
      </c>
      <c r="AI10" s="12">
        <f t="shared" si="1"/>
        <v>3100</v>
      </c>
      <c r="AJ10" s="7" t="s">
        <v>64</v>
      </c>
      <c r="AK10" s="7"/>
      <c r="AL10" s="7"/>
      <c r="AM10" s="7"/>
      <c r="AN10" s="7"/>
      <c r="AO10" s="7"/>
      <c r="AP10" s="7">
        <f>AO10</f>
        <v>0</v>
      </c>
    </row>
    <row r="11" spans="1:42" ht="63" x14ac:dyDescent="0.25">
      <c r="A11" s="12">
        <v>2019</v>
      </c>
      <c r="B11" s="18" t="s">
        <v>359</v>
      </c>
      <c r="C11" s="7"/>
      <c r="D11" s="7"/>
      <c r="E11" s="7"/>
      <c r="F11" s="7" t="s">
        <v>43</v>
      </c>
      <c r="G11" s="7" t="s">
        <v>43</v>
      </c>
      <c r="H11" s="7" t="s">
        <v>289</v>
      </c>
      <c r="I11" s="7" t="s">
        <v>290</v>
      </c>
      <c r="J11" s="8" t="s">
        <v>55</v>
      </c>
      <c r="K11" s="7" t="s">
        <v>157</v>
      </c>
      <c r="L11" s="8" t="s">
        <v>288</v>
      </c>
      <c r="M11" s="14">
        <f>+O11+Q11+S11</f>
        <v>974424.36</v>
      </c>
      <c r="N11" s="21" t="s">
        <v>232</v>
      </c>
      <c r="O11" s="14">
        <v>974424.36</v>
      </c>
      <c r="P11" s="14"/>
      <c r="Q11" s="14"/>
      <c r="R11" s="8"/>
      <c r="S11" s="14"/>
      <c r="T11" s="7"/>
      <c r="U11" s="7"/>
      <c r="V11" s="9"/>
      <c r="W11" s="7" t="s">
        <v>44</v>
      </c>
      <c r="X11" s="17" t="s">
        <v>46</v>
      </c>
      <c r="Y11" s="8" t="s">
        <v>281</v>
      </c>
      <c r="Z11" s="8" t="s">
        <v>291</v>
      </c>
      <c r="AA11" s="8" t="s">
        <v>342</v>
      </c>
      <c r="AB11" s="14">
        <v>962390.52</v>
      </c>
      <c r="AC11" s="8" t="s">
        <v>286</v>
      </c>
      <c r="AD11" s="8" t="s">
        <v>189</v>
      </c>
      <c r="AE11" s="8" t="s">
        <v>292</v>
      </c>
      <c r="AF11" s="30">
        <v>0.8</v>
      </c>
      <c r="AG11" s="9"/>
      <c r="AH11" s="30">
        <v>0.7</v>
      </c>
      <c r="AI11" s="12">
        <f t="shared" si="1"/>
        <v>3100</v>
      </c>
      <c r="AJ11" s="7" t="s">
        <v>64</v>
      </c>
      <c r="AK11" s="7"/>
      <c r="AL11" s="7"/>
      <c r="AM11" s="7"/>
      <c r="AN11" s="7"/>
      <c r="AO11" s="7"/>
      <c r="AP11" s="7">
        <f>AO11</f>
        <v>0</v>
      </c>
    </row>
    <row r="12" spans="1:42" ht="63" x14ac:dyDescent="0.25">
      <c r="A12" s="12">
        <v>2019</v>
      </c>
      <c r="B12" s="18" t="s">
        <v>359</v>
      </c>
      <c r="C12" s="7"/>
      <c r="D12" s="7"/>
      <c r="E12" s="7"/>
      <c r="F12" s="7" t="s">
        <v>43</v>
      </c>
      <c r="G12" s="7" t="s">
        <v>43</v>
      </c>
      <c r="H12" s="7" t="s">
        <v>294</v>
      </c>
      <c r="I12" s="7" t="s">
        <v>295</v>
      </c>
      <c r="J12" s="8" t="s">
        <v>55</v>
      </c>
      <c r="K12" s="7" t="s">
        <v>157</v>
      </c>
      <c r="L12" s="8" t="s">
        <v>293</v>
      </c>
      <c r="M12" s="14">
        <f>+O12+Q12+S12</f>
        <v>2163724.7999999998</v>
      </c>
      <c r="N12" s="21" t="s">
        <v>232</v>
      </c>
      <c r="O12" s="14">
        <v>2163724.7999999998</v>
      </c>
      <c r="P12" s="14"/>
      <c r="Q12" s="14"/>
      <c r="R12" s="8"/>
      <c r="S12" s="14"/>
      <c r="T12" s="7"/>
      <c r="U12" s="7"/>
      <c r="V12" s="9"/>
      <c r="W12" s="7" t="s">
        <v>44</v>
      </c>
      <c r="X12" s="17" t="s">
        <v>46</v>
      </c>
      <c r="Y12" s="8" t="s">
        <v>281</v>
      </c>
      <c r="Z12" s="8" t="s">
        <v>291</v>
      </c>
      <c r="AA12" s="8" t="s">
        <v>341</v>
      </c>
      <c r="AB12" s="14">
        <v>2148830.4</v>
      </c>
      <c r="AC12" s="8" t="s">
        <v>286</v>
      </c>
      <c r="AD12" s="8" t="s">
        <v>189</v>
      </c>
      <c r="AE12" s="8" t="s">
        <v>287</v>
      </c>
      <c r="AF12" s="30">
        <v>0.7</v>
      </c>
      <c r="AG12" s="9"/>
      <c r="AH12" s="30">
        <v>0.6</v>
      </c>
      <c r="AI12" s="12">
        <f>900+6450</f>
        <v>7350</v>
      </c>
      <c r="AJ12" s="7" t="s">
        <v>64</v>
      </c>
      <c r="AK12" s="7"/>
      <c r="AL12" s="7"/>
      <c r="AM12" s="7"/>
      <c r="AN12" s="7"/>
      <c r="AO12" s="7"/>
      <c r="AP12" s="7">
        <f>AO12</f>
        <v>0</v>
      </c>
    </row>
    <row r="13" spans="1:42" ht="78.75" x14ac:dyDescent="0.25">
      <c r="A13" s="12">
        <v>2019</v>
      </c>
      <c r="B13" s="18" t="s">
        <v>359</v>
      </c>
      <c r="C13" s="7"/>
      <c r="D13" s="7"/>
      <c r="E13" s="7"/>
      <c r="F13" s="7" t="s">
        <v>43</v>
      </c>
      <c r="G13" s="8" t="s">
        <v>52</v>
      </c>
      <c r="H13" s="7" t="s">
        <v>53</v>
      </c>
      <c r="I13" s="7" t="s">
        <v>54</v>
      </c>
      <c r="J13" s="8" t="s">
        <v>55</v>
      </c>
      <c r="K13" s="7" t="s">
        <v>81</v>
      </c>
      <c r="L13" s="8" t="s">
        <v>56</v>
      </c>
      <c r="M13" s="14">
        <f>+O13+Q13+S13</f>
        <v>5057623.71</v>
      </c>
      <c r="N13" s="14"/>
      <c r="O13" s="14"/>
      <c r="P13" s="14"/>
      <c r="Q13" s="14"/>
      <c r="R13" s="8" t="s">
        <v>68</v>
      </c>
      <c r="S13" s="14">
        <v>5057623.71</v>
      </c>
      <c r="T13" s="7"/>
      <c r="U13" s="7"/>
      <c r="V13" s="9"/>
      <c r="W13" s="7" t="s">
        <v>44</v>
      </c>
      <c r="X13" s="8" t="s">
        <v>57</v>
      </c>
      <c r="Y13" s="8" t="s">
        <v>58</v>
      </c>
      <c r="Z13" s="8" t="s">
        <v>59</v>
      </c>
      <c r="AA13" s="8" t="s">
        <v>60</v>
      </c>
      <c r="AB13" s="14">
        <v>4956911.25</v>
      </c>
      <c r="AC13" s="8" t="s">
        <v>61</v>
      </c>
      <c r="AD13" s="8" t="s">
        <v>62</v>
      </c>
      <c r="AE13" s="26" t="s">
        <v>63</v>
      </c>
      <c r="AF13" s="30">
        <v>1</v>
      </c>
      <c r="AG13" s="9"/>
      <c r="AH13" s="30">
        <v>0.7</v>
      </c>
      <c r="AI13" s="12">
        <v>3100</v>
      </c>
      <c r="AJ13" s="7" t="s">
        <v>64</v>
      </c>
      <c r="AK13" s="7"/>
      <c r="AL13" s="7"/>
      <c r="AM13" s="7"/>
      <c r="AN13" s="7"/>
      <c r="AO13" s="7"/>
      <c r="AP13" s="7">
        <f>AO13</f>
        <v>0</v>
      </c>
    </row>
    <row r="14" spans="1:42" ht="78.75" x14ac:dyDescent="0.25">
      <c r="A14" s="12">
        <v>2019</v>
      </c>
      <c r="B14" s="18" t="s">
        <v>359</v>
      </c>
      <c r="C14" s="7"/>
      <c r="D14" s="7"/>
      <c r="E14" s="7"/>
      <c r="F14" s="7" t="s">
        <v>43</v>
      </c>
      <c r="G14" s="8" t="s">
        <v>50</v>
      </c>
      <c r="H14" s="7" t="s">
        <v>65</v>
      </c>
      <c r="I14" s="7" t="s">
        <v>66</v>
      </c>
      <c r="J14" s="8" t="s">
        <v>55</v>
      </c>
      <c r="K14" s="7" t="s">
        <v>81</v>
      </c>
      <c r="L14" s="8" t="s">
        <v>67</v>
      </c>
      <c r="M14" s="14">
        <f>+O14+Q14+S14</f>
        <v>6587616.5199999996</v>
      </c>
      <c r="N14" s="14"/>
      <c r="O14" s="14"/>
      <c r="P14" s="14"/>
      <c r="Q14" s="14"/>
      <c r="R14" s="8" t="s">
        <v>68</v>
      </c>
      <c r="S14" s="14">
        <v>6587616.5199999996</v>
      </c>
      <c r="T14" s="7"/>
      <c r="U14" s="7"/>
      <c r="V14" s="9"/>
      <c r="W14" s="7" t="s">
        <v>44</v>
      </c>
      <c r="X14" s="8" t="s">
        <v>57</v>
      </c>
      <c r="Y14" s="8" t="s">
        <v>69</v>
      </c>
      <c r="Z14" s="8" t="s">
        <v>69</v>
      </c>
      <c r="AA14" s="8" t="s">
        <v>70</v>
      </c>
      <c r="AB14" s="14">
        <v>6148243.6299999999</v>
      </c>
      <c r="AC14" s="8" t="s">
        <v>61</v>
      </c>
      <c r="AD14" s="8" t="s">
        <v>62</v>
      </c>
      <c r="AE14" s="8" t="s">
        <v>63</v>
      </c>
      <c r="AF14" s="30">
        <v>1</v>
      </c>
      <c r="AG14" s="9"/>
      <c r="AH14" s="30">
        <v>0.7</v>
      </c>
      <c r="AI14" s="12">
        <v>3100</v>
      </c>
      <c r="AJ14" s="7" t="s">
        <v>64</v>
      </c>
      <c r="AK14" s="7"/>
      <c r="AL14" s="7"/>
      <c r="AM14" s="7"/>
      <c r="AN14" s="7"/>
      <c r="AO14" s="7"/>
      <c r="AP14" s="7">
        <f t="shared" ref="AP14:AP23" si="2">AO14</f>
        <v>0</v>
      </c>
    </row>
    <row r="15" spans="1:42" ht="94.5" x14ac:dyDescent="0.25">
      <c r="A15" s="12">
        <v>2019</v>
      </c>
      <c r="B15" s="18" t="s">
        <v>359</v>
      </c>
      <c r="C15" s="7"/>
      <c r="D15" s="7"/>
      <c r="E15" s="7"/>
      <c r="F15" s="7" t="s">
        <v>43</v>
      </c>
      <c r="G15" s="8" t="s">
        <v>51</v>
      </c>
      <c r="H15" s="7" t="s">
        <v>72</v>
      </c>
      <c r="I15" s="7" t="s">
        <v>73</v>
      </c>
      <c r="J15" s="8" t="s">
        <v>55</v>
      </c>
      <c r="K15" s="7" t="s">
        <v>81</v>
      </c>
      <c r="L15" s="8" t="s">
        <v>74</v>
      </c>
      <c r="M15" s="14">
        <f t="shared" ref="M15:M35" si="3">+O15+Q15+S15</f>
        <v>5282300.8899999997</v>
      </c>
      <c r="N15" s="14"/>
      <c r="O15" s="14"/>
      <c r="P15" s="14"/>
      <c r="Q15" s="14"/>
      <c r="R15" s="8" t="s">
        <v>68</v>
      </c>
      <c r="S15" s="14">
        <v>5282300.8899999997</v>
      </c>
      <c r="T15" s="7"/>
      <c r="U15" s="7"/>
      <c r="V15" s="9"/>
      <c r="W15" s="7" t="s">
        <v>44</v>
      </c>
      <c r="X15" s="8" t="s">
        <v>57</v>
      </c>
      <c r="Y15" s="8" t="s">
        <v>75</v>
      </c>
      <c r="Z15" s="8" t="s">
        <v>76</v>
      </c>
      <c r="AA15" s="8" t="s">
        <v>77</v>
      </c>
      <c r="AB15" s="14">
        <v>4912539.82</v>
      </c>
      <c r="AC15" s="8" t="s">
        <v>61</v>
      </c>
      <c r="AD15" s="8" t="s">
        <v>62</v>
      </c>
      <c r="AE15" s="8" t="s">
        <v>63</v>
      </c>
      <c r="AF15" s="30">
        <v>1</v>
      </c>
      <c r="AG15" s="9"/>
      <c r="AH15" s="30">
        <v>0.9</v>
      </c>
      <c r="AI15" s="12">
        <v>3100</v>
      </c>
      <c r="AJ15" s="7" t="s">
        <v>64</v>
      </c>
      <c r="AK15" s="7"/>
      <c r="AL15" s="7"/>
      <c r="AM15" s="7"/>
      <c r="AN15" s="7"/>
      <c r="AO15" s="7"/>
      <c r="AP15" s="7">
        <f t="shared" si="2"/>
        <v>0</v>
      </c>
    </row>
    <row r="16" spans="1:42" ht="63" x14ac:dyDescent="0.25">
      <c r="A16" s="12">
        <v>2019</v>
      </c>
      <c r="B16" s="18" t="s">
        <v>359</v>
      </c>
      <c r="C16" s="7"/>
      <c r="D16" s="7"/>
      <c r="E16" s="7"/>
      <c r="F16" s="7" t="s">
        <v>43</v>
      </c>
      <c r="G16" s="8" t="s">
        <v>132</v>
      </c>
      <c r="H16" s="7"/>
      <c r="I16" s="7"/>
      <c r="J16" s="8"/>
      <c r="K16" s="7"/>
      <c r="L16" s="8" t="s">
        <v>86</v>
      </c>
      <c r="M16" s="14"/>
      <c r="N16" s="14"/>
      <c r="O16" s="14"/>
      <c r="P16" s="14"/>
      <c r="Q16" s="14"/>
      <c r="R16" s="8" t="s">
        <v>68</v>
      </c>
      <c r="S16" s="14"/>
      <c r="T16" s="7"/>
      <c r="U16" s="7"/>
      <c r="V16" s="9"/>
      <c r="W16" s="7" t="s">
        <v>44</v>
      </c>
      <c r="X16" s="8"/>
      <c r="Y16" s="8"/>
      <c r="Z16" s="8"/>
      <c r="AA16" s="8" t="s">
        <v>87</v>
      </c>
      <c r="AB16" s="14"/>
      <c r="AC16" s="8"/>
      <c r="AD16" s="8"/>
      <c r="AE16" s="8"/>
      <c r="AF16" s="30">
        <v>0.35</v>
      </c>
      <c r="AG16" s="9"/>
      <c r="AH16" s="30">
        <v>0.35</v>
      </c>
      <c r="AI16" s="12"/>
      <c r="AJ16" s="7"/>
      <c r="AK16" s="7"/>
      <c r="AL16" s="7"/>
      <c r="AM16" s="7"/>
      <c r="AN16" s="7"/>
      <c r="AO16" s="7"/>
      <c r="AP16" s="7"/>
    </row>
    <row r="17" spans="1:42" ht="47.25" x14ac:dyDescent="0.25">
      <c r="A17" s="12">
        <v>2019</v>
      </c>
      <c r="B17" s="18" t="s">
        <v>359</v>
      </c>
      <c r="C17" s="7"/>
      <c r="D17" s="7"/>
      <c r="E17" s="7"/>
      <c r="F17" s="7" t="s">
        <v>43</v>
      </c>
      <c r="G17" s="8" t="s">
        <v>133</v>
      </c>
      <c r="H17" s="7" t="s">
        <v>296</v>
      </c>
      <c r="I17" s="7" t="s">
        <v>297</v>
      </c>
      <c r="J17" s="8" t="s">
        <v>55</v>
      </c>
      <c r="K17" s="7" t="s">
        <v>157</v>
      </c>
      <c r="L17" s="8" t="s">
        <v>298</v>
      </c>
      <c r="M17" s="14"/>
      <c r="N17" s="14"/>
      <c r="O17" s="14"/>
      <c r="P17" s="14"/>
      <c r="Q17" s="14"/>
      <c r="R17" s="8" t="s">
        <v>68</v>
      </c>
      <c r="S17" s="14">
        <v>357149.89</v>
      </c>
      <c r="T17" s="7"/>
      <c r="U17" s="7"/>
      <c r="V17" s="9"/>
      <c r="W17" s="7" t="s">
        <v>44</v>
      </c>
      <c r="X17" s="8" t="s">
        <v>158</v>
      </c>
      <c r="Y17" s="8" t="s">
        <v>165</v>
      </c>
      <c r="Z17" s="8" t="s">
        <v>299</v>
      </c>
      <c r="AA17" s="8" t="s">
        <v>303</v>
      </c>
      <c r="AB17" s="14">
        <v>347215.19</v>
      </c>
      <c r="AC17" s="8" t="s">
        <v>300</v>
      </c>
      <c r="AD17" s="8" t="s">
        <v>301</v>
      </c>
      <c r="AE17" s="8" t="s">
        <v>302</v>
      </c>
      <c r="AF17" s="30">
        <v>1</v>
      </c>
      <c r="AG17" s="9"/>
      <c r="AH17" s="30">
        <v>1</v>
      </c>
      <c r="AI17" s="12">
        <f>1000+2000</f>
        <v>3000</v>
      </c>
      <c r="AJ17" s="7" t="s">
        <v>48</v>
      </c>
      <c r="AK17" s="7"/>
      <c r="AL17" s="7"/>
      <c r="AM17" s="7"/>
      <c r="AN17" s="7"/>
      <c r="AO17" s="7"/>
      <c r="AP17" s="7"/>
    </row>
    <row r="18" spans="1:42" ht="63" x14ac:dyDescent="0.25">
      <c r="A18" s="12">
        <v>2019</v>
      </c>
      <c r="B18" s="18" t="s">
        <v>359</v>
      </c>
      <c r="C18" s="7"/>
      <c r="D18" s="7"/>
      <c r="E18" s="7"/>
      <c r="F18" s="7" t="s">
        <v>43</v>
      </c>
      <c r="G18" s="8" t="s">
        <v>308</v>
      </c>
      <c r="H18" s="7" t="s">
        <v>309</v>
      </c>
      <c r="I18" s="7" t="s">
        <v>310</v>
      </c>
      <c r="J18" s="8" t="s">
        <v>55</v>
      </c>
      <c r="K18" s="7" t="s">
        <v>157</v>
      </c>
      <c r="L18" s="8" t="s">
        <v>306</v>
      </c>
      <c r="M18" s="14"/>
      <c r="N18" s="14"/>
      <c r="O18" s="14"/>
      <c r="P18" s="14"/>
      <c r="Q18" s="14"/>
      <c r="R18" s="8" t="s">
        <v>68</v>
      </c>
      <c r="S18" s="14">
        <v>201097.95</v>
      </c>
      <c r="T18" s="7"/>
      <c r="U18" s="7"/>
      <c r="V18" s="9"/>
      <c r="W18" s="7" t="s">
        <v>44</v>
      </c>
      <c r="X18" s="8" t="s">
        <v>158</v>
      </c>
      <c r="Y18" s="8" t="s">
        <v>165</v>
      </c>
      <c r="Z18" s="8" t="s">
        <v>299</v>
      </c>
      <c r="AA18" s="8" t="s">
        <v>307</v>
      </c>
      <c r="AB18" s="14">
        <v>195606.19</v>
      </c>
      <c r="AC18" s="8" t="s">
        <v>300</v>
      </c>
      <c r="AD18" s="8" t="s">
        <v>301</v>
      </c>
      <c r="AE18" s="8" t="s">
        <v>302</v>
      </c>
      <c r="AF18" s="30">
        <v>1</v>
      </c>
      <c r="AG18" s="9"/>
      <c r="AH18" s="30">
        <v>1</v>
      </c>
      <c r="AI18" s="12">
        <f>1407+2000</f>
        <v>3407</v>
      </c>
      <c r="AJ18" s="7" t="s">
        <v>48</v>
      </c>
      <c r="AK18" s="7"/>
      <c r="AL18" s="7"/>
      <c r="AM18" s="7"/>
      <c r="AN18" s="7"/>
      <c r="AO18" s="7"/>
      <c r="AP18" s="7"/>
    </row>
    <row r="19" spans="1:42" ht="78.75" x14ac:dyDescent="0.25">
      <c r="A19" s="12">
        <v>2019</v>
      </c>
      <c r="B19" s="18" t="s">
        <v>359</v>
      </c>
      <c r="C19" s="7"/>
      <c r="D19" s="7"/>
      <c r="E19" s="7"/>
      <c r="F19" s="7" t="s">
        <v>43</v>
      </c>
      <c r="G19" s="8" t="s">
        <v>47</v>
      </c>
      <c r="H19" s="7" t="s">
        <v>79</v>
      </c>
      <c r="I19" s="7" t="s">
        <v>80</v>
      </c>
      <c r="J19" s="8" t="s">
        <v>55</v>
      </c>
      <c r="K19" s="7" t="s">
        <v>81</v>
      </c>
      <c r="L19" s="8" t="s">
        <v>78</v>
      </c>
      <c r="M19" s="14">
        <f t="shared" si="3"/>
        <v>1892308.44</v>
      </c>
      <c r="N19" s="14"/>
      <c r="O19" s="14"/>
      <c r="P19" s="14"/>
      <c r="Q19" s="14"/>
      <c r="R19" s="8" t="s">
        <v>68</v>
      </c>
      <c r="S19" s="14">
        <v>1892308.44</v>
      </c>
      <c r="T19" s="7"/>
      <c r="U19" s="7"/>
      <c r="V19" s="9"/>
      <c r="W19" s="7" t="s">
        <v>44</v>
      </c>
      <c r="X19" s="8" t="s">
        <v>46</v>
      </c>
      <c r="Y19" s="8" t="s">
        <v>69</v>
      </c>
      <c r="Z19" s="8" t="s">
        <v>69</v>
      </c>
      <c r="AA19" s="8" t="s">
        <v>82</v>
      </c>
      <c r="AB19" s="14">
        <v>1875763.79</v>
      </c>
      <c r="AC19" s="8" t="s">
        <v>83</v>
      </c>
      <c r="AD19" s="8" t="s">
        <v>84</v>
      </c>
      <c r="AE19" s="8" t="s">
        <v>85</v>
      </c>
      <c r="AF19" s="30">
        <v>1</v>
      </c>
      <c r="AG19" s="9"/>
      <c r="AH19" s="30">
        <v>0.4</v>
      </c>
      <c r="AI19" s="12">
        <v>3100</v>
      </c>
      <c r="AJ19" s="7" t="s">
        <v>64</v>
      </c>
      <c r="AK19" s="7"/>
      <c r="AL19" s="7"/>
      <c r="AM19" s="7"/>
      <c r="AN19" s="7"/>
      <c r="AO19" s="7"/>
      <c r="AP19" s="7">
        <f t="shared" si="2"/>
        <v>0</v>
      </c>
    </row>
    <row r="20" spans="1:42" ht="63" x14ac:dyDescent="0.25">
      <c r="A20" s="12">
        <v>2019</v>
      </c>
      <c r="B20" s="18" t="s">
        <v>359</v>
      </c>
      <c r="C20" s="7"/>
      <c r="D20" s="7"/>
      <c r="E20" s="7"/>
      <c r="F20" s="7" t="s">
        <v>43</v>
      </c>
      <c r="G20" s="8" t="s">
        <v>134</v>
      </c>
      <c r="H20" s="7" t="s">
        <v>155</v>
      </c>
      <c r="I20" s="7" t="s">
        <v>156</v>
      </c>
      <c r="J20" s="8" t="s">
        <v>55</v>
      </c>
      <c r="K20" s="7" t="s">
        <v>157</v>
      </c>
      <c r="L20" s="8" t="s">
        <v>88</v>
      </c>
      <c r="M20" s="14">
        <f t="shared" si="3"/>
        <v>258263.22</v>
      </c>
      <c r="N20" s="14"/>
      <c r="O20" s="14"/>
      <c r="P20" s="14"/>
      <c r="Q20" s="14"/>
      <c r="R20" s="8" t="s">
        <v>68</v>
      </c>
      <c r="S20" s="14">
        <v>258263.22</v>
      </c>
      <c r="T20" s="7"/>
      <c r="U20" s="7"/>
      <c r="V20" s="9"/>
      <c r="W20" s="7" t="s">
        <v>44</v>
      </c>
      <c r="X20" s="8" t="s">
        <v>158</v>
      </c>
      <c r="Y20" s="8" t="s">
        <v>159</v>
      </c>
      <c r="Z20" s="8" t="s">
        <v>160</v>
      </c>
      <c r="AA20" s="8" t="s">
        <v>311</v>
      </c>
      <c r="AB20" s="14">
        <v>254276.3</v>
      </c>
      <c r="AC20" s="8" t="s">
        <v>161</v>
      </c>
      <c r="AD20" s="8" t="s">
        <v>162</v>
      </c>
      <c r="AE20" s="8" t="s">
        <v>71</v>
      </c>
      <c r="AF20" s="30">
        <v>1</v>
      </c>
      <c r="AG20" s="9"/>
      <c r="AH20" s="30">
        <v>1</v>
      </c>
      <c r="AI20" s="12">
        <f>3942+70000</f>
        <v>73942</v>
      </c>
      <c r="AJ20" s="7" t="s">
        <v>48</v>
      </c>
      <c r="AK20" s="7"/>
      <c r="AL20" s="7"/>
      <c r="AM20" s="7"/>
      <c r="AN20" s="7"/>
      <c r="AO20" s="7"/>
      <c r="AP20" s="7">
        <f t="shared" si="2"/>
        <v>0</v>
      </c>
    </row>
    <row r="21" spans="1:42" ht="47.25" x14ac:dyDescent="0.25">
      <c r="A21" s="12">
        <v>2019</v>
      </c>
      <c r="B21" s="18" t="s">
        <v>359</v>
      </c>
      <c r="C21" s="7"/>
      <c r="D21" s="7"/>
      <c r="E21" s="7"/>
      <c r="F21" s="7" t="s">
        <v>43</v>
      </c>
      <c r="G21" s="8" t="s">
        <v>135</v>
      </c>
      <c r="H21" s="7" t="s">
        <v>276</v>
      </c>
      <c r="I21" s="7" t="s">
        <v>277</v>
      </c>
      <c r="J21" s="8" t="s">
        <v>55</v>
      </c>
      <c r="K21" s="7" t="s">
        <v>157</v>
      </c>
      <c r="L21" s="8" t="s">
        <v>89</v>
      </c>
      <c r="M21" s="14">
        <f t="shared" si="3"/>
        <v>503727.49</v>
      </c>
      <c r="N21" s="14"/>
      <c r="O21" s="14"/>
      <c r="P21" s="14"/>
      <c r="Q21" s="14"/>
      <c r="R21" s="8" t="s">
        <v>68</v>
      </c>
      <c r="S21" s="14">
        <v>503727.49</v>
      </c>
      <c r="T21" s="7"/>
      <c r="U21" s="7"/>
      <c r="V21" s="9"/>
      <c r="W21" s="7" t="s">
        <v>44</v>
      </c>
      <c r="X21" s="8" t="s">
        <v>158</v>
      </c>
      <c r="Y21" s="8" t="s">
        <v>159</v>
      </c>
      <c r="Z21" s="8" t="s">
        <v>160</v>
      </c>
      <c r="AA21" s="8" t="s">
        <v>304</v>
      </c>
      <c r="AB21" s="14">
        <v>499058.73</v>
      </c>
      <c r="AC21" s="8" t="s">
        <v>161</v>
      </c>
      <c r="AD21" s="8" t="s">
        <v>162</v>
      </c>
      <c r="AE21" s="8" t="s">
        <v>71</v>
      </c>
      <c r="AF21" s="30">
        <v>1</v>
      </c>
      <c r="AG21" s="9"/>
      <c r="AH21" s="30">
        <v>1</v>
      </c>
      <c r="AI21" s="12">
        <f>900+2000</f>
        <v>2900</v>
      </c>
      <c r="AJ21" s="7" t="s">
        <v>48</v>
      </c>
      <c r="AK21" s="7"/>
      <c r="AL21" s="7"/>
      <c r="AM21" s="7"/>
      <c r="AN21" s="7"/>
      <c r="AO21" s="7"/>
      <c r="AP21" s="7">
        <f t="shared" si="2"/>
        <v>0</v>
      </c>
    </row>
    <row r="22" spans="1:42" ht="63" x14ac:dyDescent="0.25">
      <c r="A22" s="12">
        <v>2019</v>
      </c>
      <c r="B22" s="18" t="s">
        <v>359</v>
      </c>
      <c r="C22" s="7"/>
      <c r="D22" s="7"/>
      <c r="E22" s="7"/>
      <c r="F22" s="7" t="s">
        <v>43</v>
      </c>
      <c r="G22" s="8" t="s">
        <v>134</v>
      </c>
      <c r="H22" s="7" t="s">
        <v>155</v>
      </c>
      <c r="I22" s="7" t="s">
        <v>156</v>
      </c>
      <c r="J22" s="8" t="s">
        <v>55</v>
      </c>
      <c r="K22" s="7" t="s">
        <v>157</v>
      </c>
      <c r="L22" s="8" t="s">
        <v>90</v>
      </c>
      <c r="M22" s="14">
        <f t="shared" si="3"/>
        <v>387394.82</v>
      </c>
      <c r="N22" s="14"/>
      <c r="O22" s="14"/>
      <c r="P22" s="14"/>
      <c r="Q22" s="14"/>
      <c r="R22" s="8" t="s">
        <v>68</v>
      </c>
      <c r="S22" s="14">
        <v>387394.82</v>
      </c>
      <c r="T22" s="7"/>
      <c r="U22" s="7"/>
      <c r="V22" s="9"/>
      <c r="W22" s="7" t="s">
        <v>44</v>
      </c>
      <c r="X22" s="8" t="s">
        <v>158</v>
      </c>
      <c r="Y22" s="8" t="s">
        <v>159</v>
      </c>
      <c r="Z22" s="8" t="s">
        <v>160</v>
      </c>
      <c r="AA22" s="8" t="s">
        <v>312</v>
      </c>
      <c r="AB22" s="14">
        <v>381414.46</v>
      </c>
      <c r="AC22" s="8" t="s">
        <v>161</v>
      </c>
      <c r="AD22" s="8" t="s">
        <v>162</v>
      </c>
      <c r="AE22" s="8" t="s">
        <v>71</v>
      </c>
      <c r="AF22" s="30">
        <v>1</v>
      </c>
      <c r="AG22" s="9"/>
      <c r="AH22" s="30">
        <v>1</v>
      </c>
      <c r="AI22" s="12">
        <f>2000+3500</f>
        <v>5500</v>
      </c>
      <c r="AJ22" s="7" t="s">
        <v>48</v>
      </c>
      <c r="AK22" s="7"/>
      <c r="AL22" s="7"/>
      <c r="AM22" s="7"/>
      <c r="AN22" s="7"/>
      <c r="AO22" s="7"/>
      <c r="AP22" s="7">
        <f t="shared" si="2"/>
        <v>0</v>
      </c>
    </row>
    <row r="23" spans="1:42" ht="47.25" x14ac:dyDescent="0.25">
      <c r="A23" s="12">
        <v>2019</v>
      </c>
      <c r="B23" s="18" t="s">
        <v>359</v>
      </c>
      <c r="C23" s="7"/>
      <c r="D23" s="7"/>
      <c r="E23" s="7"/>
      <c r="F23" s="7" t="s">
        <v>43</v>
      </c>
      <c r="G23" s="8" t="s">
        <v>134</v>
      </c>
      <c r="H23" s="7" t="s">
        <v>155</v>
      </c>
      <c r="I23" s="7" t="s">
        <v>156</v>
      </c>
      <c r="J23" s="8" t="s">
        <v>55</v>
      </c>
      <c r="K23" s="7" t="s">
        <v>157</v>
      </c>
      <c r="L23" s="8" t="s">
        <v>91</v>
      </c>
      <c r="M23" s="14">
        <f t="shared" si="3"/>
        <v>430438.69</v>
      </c>
      <c r="N23" s="14"/>
      <c r="O23" s="14"/>
      <c r="P23" s="14"/>
      <c r="Q23" s="14"/>
      <c r="R23" s="8" t="s">
        <v>68</v>
      </c>
      <c r="S23" s="14">
        <v>430438.69</v>
      </c>
      <c r="T23" s="7"/>
      <c r="U23" s="7"/>
      <c r="V23" s="9"/>
      <c r="W23" s="7" t="s">
        <v>44</v>
      </c>
      <c r="X23" s="8" t="s">
        <v>158</v>
      </c>
      <c r="Y23" s="8" t="s">
        <v>159</v>
      </c>
      <c r="Z23" s="8" t="s">
        <v>160</v>
      </c>
      <c r="AA23" s="8" t="s">
        <v>305</v>
      </c>
      <c r="AB23" s="14">
        <v>423793.84</v>
      </c>
      <c r="AC23" s="8" t="s">
        <v>161</v>
      </c>
      <c r="AD23" s="8" t="s">
        <v>162</v>
      </c>
      <c r="AE23" s="8" t="s">
        <v>71</v>
      </c>
      <c r="AF23" s="30">
        <v>1</v>
      </c>
      <c r="AG23" s="9"/>
      <c r="AH23" s="30">
        <v>1</v>
      </c>
      <c r="AI23" s="12">
        <v>11000</v>
      </c>
      <c r="AJ23" s="7" t="s">
        <v>48</v>
      </c>
      <c r="AK23" s="7"/>
      <c r="AL23" s="7"/>
      <c r="AM23" s="7"/>
      <c r="AN23" s="7"/>
      <c r="AO23" s="7"/>
      <c r="AP23" s="7">
        <f t="shared" si="2"/>
        <v>0</v>
      </c>
    </row>
    <row r="24" spans="1:42" ht="63" x14ac:dyDescent="0.25">
      <c r="A24" s="12">
        <v>2019</v>
      </c>
      <c r="B24" s="18" t="s">
        <v>359</v>
      </c>
      <c r="C24" s="7"/>
      <c r="D24" s="7"/>
      <c r="E24" s="7"/>
      <c r="F24" s="7" t="s">
        <v>43</v>
      </c>
      <c r="G24" s="8" t="s">
        <v>315</v>
      </c>
      <c r="H24" s="7" t="s">
        <v>320</v>
      </c>
      <c r="I24" s="7" t="s">
        <v>321</v>
      </c>
      <c r="J24" s="8" t="s">
        <v>55</v>
      </c>
      <c r="K24" s="7" t="s">
        <v>157</v>
      </c>
      <c r="L24" s="8" t="s">
        <v>322</v>
      </c>
      <c r="M24" s="14">
        <v>72964</v>
      </c>
      <c r="N24" s="14"/>
      <c r="O24" s="14"/>
      <c r="P24" s="14"/>
      <c r="Q24" s="14"/>
      <c r="R24" s="8" t="s">
        <v>68</v>
      </c>
      <c r="S24" s="14">
        <v>72602.138000000006</v>
      </c>
      <c r="T24" s="7"/>
      <c r="U24" s="7"/>
      <c r="V24" s="9"/>
      <c r="W24" s="7" t="s">
        <v>44</v>
      </c>
      <c r="X24" s="8" t="s">
        <v>158</v>
      </c>
      <c r="Y24" s="8" t="s">
        <v>269</v>
      </c>
      <c r="Z24" s="8" t="s">
        <v>269</v>
      </c>
      <c r="AA24" s="8" t="s">
        <v>313</v>
      </c>
      <c r="AB24" s="14">
        <v>72602.138000000006</v>
      </c>
      <c r="AC24" s="8" t="s">
        <v>323</v>
      </c>
      <c r="AD24" s="8" t="s">
        <v>314</v>
      </c>
      <c r="AE24" s="8" t="s">
        <v>262</v>
      </c>
      <c r="AF24" s="30">
        <v>1</v>
      </c>
      <c r="AG24" s="9"/>
      <c r="AH24" s="30">
        <v>0</v>
      </c>
      <c r="AI24" s="12">
        <v>7400</v>
      </c>
      <c r="AJ24" s="7" t="s">
        <v>48</v>
      </c>
      <c r="AK24" s="7"/>
      <c r="AL24" s="7"/>
      <c r="AM24" s="7"/>
      <c r="AN24" s="7"/>
      <c r="AO24" s="7"/>
      <c r="AP24" s="7"/>
    </row>
    <row r="25" spans="1:42" ht="63" x14ac:dyDescent="0.25">
      <c r="A25" s="12">
        <v>2019</v>
      </c>
      <c r="B25" s="18" t="s">
        <v>359</v>
      </c>
      <c r="C25" s="7"/>
      <c r="D25" s="7"/>
      <c r="E25" s="7"/>
      <c r="F25" s="7" t="s">
        <v>43</v>
      </c>
      <c r="G25" s="8" t="s">
        <v>316</v>
      </c>
      <c r="H25" s="7" t="s">
        <v>317</v>
      </c>
      <c r="I25" s="7" t="s">
        <v>318</v>
      </c>
      <c r="J25" s="8" t="s">
        <v>55</v>
      </c>
      <c r="K25" s="7" t="s">
        <v>157</v>
      </c>
      <c r="L25" s="8" t="s">
        <v>319</v>
      </c>
      <c r="M25" s="14">
        <v>49493.19</v>
      </c>
      <c r="N25" s="14"/>
      <c r="O25" s="14"/>
      <c r="P25" s="14"/>
      <c r="Q25" s="14"/>
      <c r="R25" s="8" t="s">
        <v>68</v>
      </c>
      <c r="S25" s="14">
        <v>49254.34</v>
      </c>
      <c r="T25" s="7"/>
      <c r="U25" s="7"/>
      <c r="V25" s="9"/>
      <c r="W25" s="7" t="s">
        <v>44</v>
      </c>
      <c r="X25" s="8" t="s">
        <v>158</v>
      </c>
      <c r="Y25" s="8" t="s">
        <v>269</v>
      </c>
      <c r="Z25" s="8" t="s">
        <v>269</v>
      </c>
      <c r="AA25" s="8" t="s">
        <v>313</v>
      </c>
      <c r="AB25" s="14">
        <v>49254.34</v>
      </c>
      <c r="AC25" s="8" t="s">
        <v>323</v>
      </c>
      <c r="AD25" s="8" t="s">
        <v>314</v>
      </c>
      <c r="AE25" s="8" t="s">
        <v>262</v>
      </c>
      <c r="AF25" s="30">
        <v>1</v>
      </c>
      <c r="AG25" s="9"/>
      <c r="AH25" s="30">
        <v>0</v>
      </c>
      <c r="AI25" s="12">
        <v>7400</v>
      </c>
      <c r="AJ25" s="7" t="s">
        <v>48</v>
      </c>
      <c r="AK25" s="7"/>
      <c r="AL25" s="7"/>
      <c r="AM25" s="7"/>
      <c r="AN25" s="7"/>
      <c r="AO25" s="7"/>
      <c r="AP25" s="7"/>
    </row>
    <row r="26" spans="1:42" ht="63" x14ac:dyDescent="0.25">
      <c r="A26" s="12">
        <v>2019</v>
      </c>
      <c r="B26" s="18" t="s">
        <v>359</v>
      </c>
      <c r="C26" s="7"/>
      <c r="D26" s="7"/>
      <c r="E26" s="7"/>
      <c r="F26" s="7" t="s">
        <v>43</v>
      </c>
      <c r="G26" s="8" t="s">
        <v>138</v>
      </c>
      <c r="H26" s="7" t="s">
        <v>163</v>
      </c>
      <c r="I26" s="7" t="s">
        <v>164</v>
      </c>
      <c r="J26" s="8" t="s">
        <v>55</v>
      </c>
      <c r="K26" s="7" t="s">
        <v>157</v>
      </c>
      <c r="L26" s="8" t="s">
        <v>93</v>
      </c>
      <c r="M26" s="14">
        <f t="shared" si="3"/>
        <v>562358.53</v>
      </c>
      <c r="N26" s="14"/>
      <c r="O26" s="14"/>
      <c r="P26" s="14"/>
      <c r="Q26" s="14"/>
      <c r="R26" s="8" t="s">
        <v>68</v>
      </c>
      <c r="S26" s="14">
        <v>562358.53</v>
      </c>
      <c r="T26" s="7"/>
      <c r="U26" s="7"/>
      <c r="V26" s="9"/>
      <c r="W26" s="7" t="s">
        <v>44</v>
      </c>
      <c r="X26" s="8" t="s">
        <v>158</v>
      </c>
      <c r="Y26" s="8" t="s">
        <v>165</v>
      </c>
      <c r="Z26" s="8" t="s">
        <v>166</v>
      </c>
      <c r="AA26" s="8" t="s">
        <v>92</v>
      </c>
      <c r="AB26" s="14">
        <v>557646.34</v>
      </c>
      <c r="AC26" s="8" t="s">
        <v>167</v>
      </c>
      <c r="AD26" s="8" t="s">
        <v>168</v>
      </c>
      <c r="AE26" s="8" t="s">
        <v>169</v>
      </c>
      <c r="AF26" s="30">
        <v>1</v>
      </c>
      <c r="AG26" s="9"/>
      <c r="AH26" s="30">
        <v>1</v>
      </c>
      <c r="AI26" s="12">
        <f>882+1500</f>
        <v>2382</v>
      </c>
      <c r="AJ26" s="7" t="s">
        <v>48</v>
      </c>
      <c r="AK26" s="7"/>
      <c r="AL26" s="7"/>
      <c r="AM26" s="7"/>
      <c r="AN26" s="7"/>
      <c r="AO26" s="7"/>
      <c r="AP26" s="7">
        <f t="shared" ref="AP26:AP35" si="4">AO26</f>
        <v>0</v>
      </c>
    </row>
    <row r="27" spans="1:42" ht="63" x14ac:dyDescent="0.25">
      <c r="A27" s="12">
        <v>2019</v>
      </c>
      <c r="B27" s="18" t="s">
        <v>359</v>
      </c>
      <c r="C27" s="7"/>
      <c r="D27" s="7"/>
      <c r="E27" s="7"/>
      <c r="F27" s="7" t="s">
        <v>43</v>
      </c>
      <c r="G27" s="8" t="s">
        <v>139</v>
      </c>
      <c r="H27" s="7" t="s">
        <v>170</v>
      </c>
      <c r="I27" s="7" t="s">
        <v>171</v>
      </c>
      <c r="J27" s="8" t="s">
        <v>55</v>
      </c>
      <c r="K27" s="7" t="s">
        <v>157</v>
      </c>
      <c r="L27" s="8" t="s">
        <v>95</v>
      </c>
      <c r="M27" s="14">
        <f t="shared" si="3"/>
        <v>738251.65</v>
      </c>
      <c r="N27" s="14"/>
      <c r="O27" s="14"/>
      <c r="P27" s="14"/>
      <c r="Q27" s="14"/>
      <c r="R27" s="8" t="s">
        <v>68</v>
      </c>
      <c r="S27" s="14">
        <v>738251.65</v>
      </c>
      <c r="T27" s="7"/>
      <c r="U27" s="7"/>
      <c r="V27" s="9"/>
      <c r="W27" s="7" t="s">
        <v>44</v>
      </c>
      <c r="X27" s="8" t="s">
        <v>158</v>
      </c>
      <c r="Y27" s="8" t="s">
        <v>172</v>
      </c>
      <c r="Z27" s="8" t="s">
        <v>172</v>
      </c>
      <c r="AA27" s="8" t="s">
        <v>94</v>
      </c>
      <c r="AB27" s="14">
        <v>733713.18</v>
      </c>
      <c r="AC27" s="8" t="s">
        <v>167</v>
      </c>
      <c r="AD27" s="8" t="s">
        <v>168</v>
      </c>
      <c r="AE27" s="8" t="s">
        <v>169</v>
      </c>
      <c r="AF27" s="30">
        <v>1</v>
      </c>
      <c r="AG27" s="9"/>
      <c r="AH27" s="30">
        <v>0.35</v>
      </c>
      <c r="AI27" s="12">
        <v>600</v>
      </c>
      <c r="AJ27" s="7"/>
      <c r="AK27" s="7"/>
      <c r="AL27" s="7"/>
      <c r="AM27" s="7"/>
      <c r="AN27" s="7"/>
      <c r="AO27" s="7"/>
      <c r="AP27" s="7">
        <f t="shared" si="4"/>
        <v>0</v>
      </c>
    </row>
    <row r="28" spans="1:42" ht="47.25" x14ac:dyDescent="0.25">
      <c r="A28" s="12">
        <v>2019</v>
      </c>
      <c r="B28" s="18" t="s">
        <v>359</v>
      </c>
      <c r="C28" s="7"/>
      <c r="D28" s="7"/>
      <c r="E28" s="7"/>
      <c r="F28" s="7" t="s">
        <v>43</v>
      </c>
      <c r="G28" s="8" t="s">
        <v>140</v>
      </c>
      <c r="H28" s="7" t="s">
        <v>173</v>
      </c>
      <c r="I28" s="7" t="s">
        <v>174</v>
      </c>
      <c r="J28" s="8" t="s">
        <v>55</v>
      </c>
      <c r="K28" s="7" t="s">
        <v>157</v>
      </c>
      <c r="L28" s="8" t="s">
        <v>97</v>
      </c>
      <c r="M28" s="14">
        <f t="shared" si="3"/>
        <v>555029.65</v>
      </c>
      <c r="N28" s="14"/>
      <c r="O28" s="14"/>
      <c r="P28" s="14"/>
      <c r="Q28" s="14"/>
      <c r="R28" s="8" t="s">
        <v>68</v>
      </c>
      <c r="S28" s="14">
        <v>555029.65</v>
      </c>
      <c r="T28" s="7"/>
      <c r="U28" s="7"/>
      <c r="V28" s="9"/>
      <c r="W28" s="7" t="s">
        <v>44</v>
      </c>
      <c r="X28" s="8" t="s">
        <v>158</v>
      </c>
      <c r="Y28" s="8" t="s">
        <v>172</v>
      </c>
      <c r="Z28" s="8" t="s">
        <v>172</v>
      </c>
      <c r="AA28" s="8" t="s">
        <v>96</v>
      </c>
      <c r="AB28" s="14">
        <v>548591.1</v>
      </c>
      <c r="AC28" s="8" t="s">
        <v>167</v>
      </c>
      <c r="AD28" s="8" t="s">
        <v>168</v>
      </c>
      <c r="AE28" s="8" t="s">
        <v>169</v>
      </c>
      <c r="AF28" s="30">
        <v>1</v>
      </c>
      <c r="AG28" s="9"/>
      <c r="AH28" s="30">
        <v>0.35</v>
      </c>
      <c r="AI28" s="12">
        <f>977+1500</f>
        <v>2477</v>
      </c>
      <c r="AJ28" s="7"/>
      <c r="AK28" s="7"/>
      <c r="AL28" s="7"/>
      <c r="AM28" s="7"/>
      <c r="AN28" s="7"/>
      <c r="AO28" s="7"/>
      <c r="AP28" s="7">
        <f t="shared" si="4"/>
        <v>0</v>
      </c>
    </row>
    <row r="29" spans="1:42" ht="63" x14ac:dyDescent="0.25">
      <c r="A29" s="12">
        <v>2019</v>
      </c>
      <c r="B29" s="18" t="s">
        <v>359</v>
      </c>
      <c r="C29" s="7"/>
      <c r="D29" s="7"/>
      <c r="E29" s="7"/>
      <c r="F29" s="7" t="s">
        <v>43</v>
      </c>
      <c r="G29" s="8" t="s">
        <v>141</v>
      </c>
      <c r="H29" s="7" t="s">
        <v>175</v>
      </c>
      <c r="I29" s="7" t="s">
        <v>176</v>
      </c>
      <c r="J29" s="8" t="s">
        <v>55</v>
      </c>
      <c r="K29" s="7" t="s">
        <v>157</v>
      </c>
      <c r="L29" s="8" t="s">
        <v>99</v>
      </c>
      <c r="M29" s="14">
        <f t="shared" si="3"/>
        <v>606331.81000000006</v>
      </c>
      <c r="N29" s="14"/>
      <c r="O29" s="14"/>
      <c r="P29" s="14"/>
      <c r="Q29" s="14"/>
      <c r="R29" s="8" t="s">
        <v>68</v>
      </c>
      <c r="S29" s="14">
        <v>606331.81000000006</v>
      </c>
      <c r="T29" s="7"/>
      <c r="U29" s="7"/>
      <c r="V29" s="9"/>
      <c r="W29" s="7" t="s">
        <v>44</v>
      </c>
      <c r="X29" s="8" t="s">
        <v>158</v>
      </c>
      <c r="Y29" s="8" t="s">
        <v>177</v>
      </c>
      <c r="Z29" s="8" t="s">
        <v>177</v>
      </c>
      <c r="AA29" s="8" t="s">
        <v>98</v>
      </c>
      <c r="AB29" s="14">
        <v>600034.41</v>
      </c>
      <c r="AC29" s="8" t="s">
        <v>167</v>
      </c>
      <c r="AD29" s="8" t="s">
        <v>168</v>
      </c>
      <c r="AE29" s="8" t="s">
        <v>169</v>
      </c>
      <c r="AF29" s="30">
        <v>1</v>
      </c>
      <c r="AG29" s="9"/>
      <c r="AH29" s="30">
        <v>1</v>
      </c>
      <c r="AI29" s="12">
        <f>10000+15000</f>
        <v>25000</v>
      </c>
      <c r="AJ29" s="7"/>
      <c r="AK29" s="7"/>
      <c r="AL29" s="7"/>
      <c r="AM29" s="7"/>
      <c r="AN29" s="7"/>
      <c r="AO29" s="7"/>
      <c r="AP29" s="7">
        <f t="shared" si="4"/>
        <v>0</v>
      </c>
    </row>
    <row r="30" spans="1:42" ht="63" x14ac:dyDescent="0.25">
      <c r="A30" s="12">
        <v>2019</v>
      </c>
      <c r="B30" s="18" t="s">
        <v>359</v>
      </c>
      <c r="C30" s="7"/>
      <c r="D30" s="7"/>
      <c r="E30" s="7"/>
      <c r="F30" s="7" t="s">
        <v>43</v>
      </c>
      <c r="G30" s="8" t="s">
        <v>142</v>
      </c>
      <c r="H30" s="7" t="s">
        <v>178</v>
      </c>
      <c r="I30" s="7" t="s">
        <v>179</v>
      </c>
      <c r="J30" s="8" t="s">
        <v>55</v>
      </c>
      <c r="K30" s="7" t="s">
        <v>157</v>
      </c>
      <c r="L30" s="8" t="s">
        <v>101</v>
      </c>
      <c r="M30" s="14">
        <f t="shared" si="3"/>
        <v>606331.81000000006</v>
      </c>
      <c r="N30" s="14"/>
      <c r="O30" s="14"/>
      <c r="P30" s="14"/>
      <c r="Q30" s="14"/>
      <c r="R30" s="8" t="s">
        <v>68</v>
      </c>
      <c r="S30" s="14">
        <v>606331.81000000006</v>
      </c>
      <c r="T30" s="7"/>
      <c r="U30" s="7"/>
      <c r="V30" s="9"/>
      <c r="W30" s="7" t="s">
        <v>44</v>
      </c>
      <c r="X30" s="8" t="s">
        <v>158</v>
      </c>
      <c r="Y30" s="8" t="s">
        <v>177</v>
      </c>
      <c r="Z30" s="8" t="s">
        <v>177</v>
      </c>
      <c r="AA30" s="8" t="s">
        <v>100</v>
      </c>
      <c r="AB30" s="14">
        <v>600034.41</v>
      </c>
      <c r="AC30" s="8" t="s">
        <v>167</v>
      </c>
      <c r="AD30" s="8" t="s">
        <v>168</v>
      </c>
      <c r="AE30" s="8" t="s">
        <v>169</v>
      </c>
      <c r="AF30" s="30">
        <v>1</v>
      </c>
      <c r="AG30" s="9"/>
      <c r="AH30" s="30">
        <v>1</v>
      </c>
      <c r="AI30" s="12">
        <f>10000+15000</f>
        <v>25000</v>
      </c>
      <c r="AJ30" s="7"/>
      <c r="AK30" s="7"/>
      <c r="AL30" s="7"/>
      <c r="AM30" s="7"/>
      <c r="AN30" s="7"/>
      <c r="AO30" s="7"/>
      <c r="AP30" s="7">
        <f t="shared" si="4"/>
        <v>0</v>
      </c>
    </row>
    <row r="31" spans="1:42" ht="63" x14ac:dyDescent="0.25">
      <c r="A31" s="12">
        <v>2019</v>
      </c>
      <c r="B31" s="18" t="s">
        <v>359</v>
      </c>
      <c r="C31" s="7"/>
      <c r="D31" s="7"/>
      <c r="E31" s="7"/>
      <c r="F31" s="7" t="s">
        <v>43</v>
      </c>
      <c r="G31" s="8" t="s">
        <v>143</v>
      </c>
      <c r="H31" s="7" t="s">
        <v>180</v>
      </c>
      <c r="I31" s="7" t="s">
        <v>181</v>
      </c>
      <c r="J31" s="8" t="s">
        <v>55</v>
      </c>
      <c r="K31" s="7" t="s">
        <v>157</v>
      </c>
      <c r="L31" s="8" t="s">
        <v>103</v>
      </c>
      <c r="M31" s="14">
        <f t="shared" si="3"/>
        <v>606331.81000000006</v>
      </c>
      <c r="N31" s="14"/>
      <c r="O31" s="14"/>
      <c r="P31" s="14"/>
      <c r="Q31" s="14"/>
      <c r="R31" s="8" t="s">
        <v>68</v>
      </c>
      <c r="S31" s="14">
        <v>606331.81000000006</v>
      </c>
      <c r="T31" s="7"/>
      <c r="U31" s="7"/>
      <c r="V31" s="9"/>
      <c r="W31" s="7" t="s">
        <v>44</v>
      </c>
      <c r="X31" s="8" t="s">
        <v>158</v>
      </c>
      <c r="Y31" s="8" t="s">
        <v>177</v>
      </c>
      <c r="Z31" s="8" t="s">
        <v>177</v>
      </c>
      <c r="AA31" s="8" t="s">
        <v>102</v>
      </c>
      <c r="AB31" s="14">
        <v>600034.41</v>
      </c>
      <c r="AC31" s="8" t="s">
        <v>167</v>
      </c>
      <c r="AD31" s="8" t="s">
        <v>168</v>
      </c>
      <c r="AE31" s="8" t="s">
        <v>169</v>
      </c>
      <c r="AF31" s="30">
        <v>1</v>
      </c>
      <c r="AG31" s="9"/>
      <c r="AH31" s="30">
        <v>1</v>
      </c>
      <c r="AI31" s="12">
        <f>10000+15000</f>
        <v>25000</v>
      </c>
      <c r="AJ31" s="7"/>
      <c r="AK31" s="7"/>
      <c r="AL31" s="7"/>
      <c r="AM31" s="7"/>
      <c r="AN31" s="7"/>
      <c r="AO31" s="7"/>
      <c r="AP31" s="7">
        <f t="shared" si="4"/>
        <v>0</v>
      </c>
    </row>
    <row r="32" spans="1:42" ht="47.25" x14ac:dyDescent="0.25">
      <c r="A32" s="12">
        <v>2019</v>
      </c>
      <c r="B32" s="18" t="s">
        <v>359</v>
      </c>
      <c r="C32" s="7"/>
      <c r="D32" s="7"/>
      <c r="E32" s="7"/>
      <c r="F32" s="7" t="s">
        <v>43</v>
      </c>
      <c r="G32" s="8" t="s">
        <v>136</v>
      </c>
      <c r="H32" s="7" t="s">
        <v>182</v>
      </c>
      <c r="I32" s="7" t="s">
        <v>183</v>
      </c>
      <c r="J32" s="8" t="s">
        <v>55</v>
      </c>
      <c r="K32" s="7" t="s">
        <v>157</v>
      </c>
      <c r="L32" s="8" t="s">
        <v>105</v>
      </c>
      <c r="M32" s="14">
        <f t="shared" si="3"/>
        <v>533043.01</v>
      </c>
      <c r="N32" s="14"/>
      <c r="O32" s="14"/>
      <c r="P32" s="14"/>
      <c r="Q32" s="14"/>
      <c r="R32" s="8" t="s">
        <v>68</v>
      </c>
      <c r="S32" s="16">
        <v>533043.01</v>
      </c>
      <c r="T32" s="7"/>
      <c r="U32" s="7"/>
      <c r="V32" s="9"/>
      <c r="W32" s="7" t="s">
        <v>44</v>
      </c>
      <c r="X32" s="8" t="s">
        <v>158</v>
      </c>
      <c r="Y32" s="8" t="s">
        <v>177</v>
      </c>
      <c r="Z32" s="8" t="s">
        <v>177</v>
      </c>
      <c r="AA32" s="8" t="s">
        <v>104</v>
      </c>
      <c r="AB32" s="14">
        <v>525877</v>
      </c>
      <c r="AC32" s="8" t="s">
        <v>167</v>
      </c>
      <c r="AD32" s="8" t="s">
        <v>168</v>
      </c>
      <c r="AE32" s="8" t="s">
        <v>169</v>
      </c>
      <c r="AF32" s="30">
        <v>1</v>
      </c>
      <c r="AG32" s="9"/>
      <c r="AH32" s="30">
        <v>1</v>
      </c>
      <c r="AI32" s="12">
        <f>1351+2000</f>
        <v>3351</v>
      </c>
      <c r="AJ32" s="7"/>
      <c r="AK32" s="7"/>
      <c r="AL32" s="7"/>
      <c r="AM32" s="7"/>
      <c r="AN32" s="7"/>
      <c r="AO32" s="7"/>
      <c r="AP32" s="7">
        <f t="shared" si="4"/>
        <v>0</v>
      </c>
    </row>
    <row r="33" spans="1:42" ht="63" x14ac:dyDescent="0.25">
      <c r="A33" s="12">
        <v>2019</v>
      </c>
      <c r="B33" s="18" t="s">
        <v>359</v>
      </c>
      <c r="C33" s="7"/>
      <c r="D33" s="7"/>
      <c r="E33" s="7"/>
      <c r="F33" s="7" t="s">
        <v>43</v>
      </c>
      <c r="G33" s="8" t="s">
        <v>144</v>
      </c>
      <c r="H33" s="7" t="s">
        <v>184</v>
      </c>
      <c r="I33" s="7" t="s">
        <v>185</v>
      </c>
      <c r="J33" s="8" t="s">
        <v>55</v>
      </c>
      <c r="K33" s="7" t="s">
        <v>157</v>
      </c>
      <c r="L33" s="8" t="s">
        <v>107</v>
      </c>
      <c r="M33" s="14">
        <f t="shared" si="3"/>
        <v>455749.93</v>
      </c>
      <c r="N33" s="14"/>
      <c r="O33" s="14"/>
      <c r="P33" s="14"/>
      <c r="Q33" s="14"/>
      <c r="R33" s="8" t="s">
        <v>68</v>
      </c>
      <c r="S33" s="14">
        <v>455749.93</v>
      </c>
      <c r="T33" s="7"/>
      <c r="U33" s="7"/>
      <c r="V33" s="9"/>
      <c r="W33" s="7" t="s">
        <v>44</v>
      </c>
      <c r="X33" s="8" t="s">
        <v>158</v>
      </c>
      <c r="Y33" s="8" t="s">
        <v>177</v>
      </c>
      <c r="Z33" s="8" t="s">
        <v>177</v>
      </c>
      <c r="AA33" s="8" t="s">
        <v>106</v>
      </c>
      <c r="AB33" s="14">
        <v>450155.95</v>
      </c>
      <c r="AC33" s="8" t="s">
        <v>167</v>
      </c>
      <c r="AD33" s="8" t="s">
        <v>168</v>
      </c>
      <c r="AE33" s="8" t="s">
        <v>169</v>
      </c>
      <c r="AF33" s="30">
        <v>1</v>
      </c>
      <c r="AG33" s="9"/>
      <c r="AH33" s="30">
        <v>1</v>
      </c>
      <c r="AI33" s="12">
        <f>2176+4000</f>
        <v>6176</v>
      </c>
      <c r="AJ33" s="7"/>
      <c r="AK33" s="7"/>
      <c r="AL33" s="7"/>
      <c r="AM33" s="7"/>
      <c r="AN33" s="7"/>
      <c r="AO33" s="7"/>
      <c r="AP33" s="7">
        <f t="shared" si="4"/>
        <v>0</v>
      </c>
    </row>
    <row r="34" spans="1:42" ht="94.5" x14ac:dyDescent="0.25">
      <c r="A34" s="12">
        <v>2019</v>
      </c>
      <c r="B34" s="18" t="s">
        <v>359</v>
      </c>
      <c r="C34" s="7"/>
      <c r="D34" s="7"/>
      <c r="E34" s="7"/>
      <c r="F34" s="7" t="s">
        <v>43</v>
      </c>
      <c r="G34" s="8" t="s">
        <v>43</v>
      </c>
      <c r="H34" s="7" t="s">
        <v>266</v>
      </c>
      <c r="I34" s="7" t="s">
        <v>267</v>
      </c>
      <c r="J34" s="8" t="s">
        <v>55</v>
      </c>
      <c r="K34" s="7" t="s">
        <v>157</v>
      </c>
      <c r="L34" s="8" t="s">
        <v>268</v>
      </c>
      <c r="M34" s="14">
        <f t="shared" si="3"/>
        <v>230173.63</v>
      </c>
      <c r="N34" s="14"/>
      <c r="O34" s="14"/>
      <c r="P34" s="14"/>
      <c r="Q34" s="14"/>
      <c r="R34" s="8" t="s">
        <v>278</v>
      </c>
      <c r="S34" s="14">
        <v>230173.63</v>
      </c>
      <c r="T34" s="7"/>
      <c r="U34" s="7"/>
      <c r="V34" s="9"/>
      <c r="W34" s="7" t="s">
        <v>44</v>
      </c>
      <c r="X34" s="8" t="s">
        <v>158</v>
      </c>
      <c r="Y34" s="8" t="s">
        <v>269</v>
      </c>
      <c r="Z34" s="8" t="s">
        <v>269</v>
      </c>
      <c r="AA34" s="8" t="s">
        <v>264</v>
      </c>
      <c r="AB34" s="14">
        <v>222407.32</v>
      </c>
      <c r="AC34" s="8" t="s">
        <v>270</v>
      </c>
      <c r="AD34" s="8" t="s">
        <v>271</v>
      </c>
      <c r="AE34" s="8" t="s">
        <v>272</v>
      </c>
      <c r="AF34" s="30">
        <v>1</v>
      </c>
      <c r="AG34" s="9"/>
      <c r="AH34" s="30">
        <v>1</v>
      </c>
      <c r="AI34" s="12">
        <f>48186+69487</f>
        <v>117673</v>
      </c>
      <c r="AJ34" s="7" t="s">
        <v>48</v>
      </c>
      <c r="AK34" s="7"/>
      <c r="AL34" s="7"/>
      <c r="AM34" s="7"/>
      <c r="AN34" s="7"/>
      <c r="AO34" s="7"/>
      <c r="AP34" s="7">
        <f>AO34</f>
        <v>0</v>
      </c>
    </row>
    <row r="35" spans="1:42" ht="78.75" x14ac:dyDescent="0.25">
      <c r="A35" s="12">
        <v>2019</v>
      </c>
      <c r="B35" s="18" t="s">
        <v>359</v>
      </c>
      <c r="C35" s="7"/>
      <c r="D35" s="7"/>
      <c r="E35" s="7"/>
      <c r="F35" s="7" t="s">
        <v>43</v>
      </c>
      <c r="G35" s="8" t="s">
        <v>43</v>
      </c>
      <c r="H35" s="7" t="s">
        <v>273</v>
      </c>
      <c r="I35" s="7" t="s">
        <v>274</v>
      </c>
      <c r="J35" s="8" t="s">
        <v>55</v>
      </c>
      <c r="K35" s="7" t="s">
        <v>157</v>
      </c>
      <c r="L35" s="8" t="s">
        <v>275</v>
      </c>
      <c r="M35" s="14">
        <f t="shared" si="3"/>
        <v>337904.71</v>
      </c>
      <c r="N35" s="14"/>
      <c r="O35" s="14"/>
      <c r="P35" s="14"/>
      <c r="Q35" s="14"/>
      <c r="R35" s="8" t="s">
        <v>278</v>
      </c>
      <c r="S35" s="14">
        <v>337904.71</v>
      </c>
      <c r="T35" s="7"/>
      <c r="U35" s="7"/>
      <c r="V35" s="9"/>
      <c r="W35" s="7" t="s">
        <v>44</v>
      </c>
      <c r="X35" s="8" t="s">
        <v>158</v>
      </c>
      <c r="Y35" s="8" t="s">
        <v>269</v>
      </c>
      <c r="Z35" s="8" t="s">
        <v>269</v>
      </c>
      <c r="AA35" s="8" t="s">
        <v>265</v>
      </c>
      <c r="AB35" s="14">
        <v>331897.69</v>
      </c>
      <c r="AC35" s="8" t="s">
        <v>270</v>
      </c>
      <c r="AD35" s="8" t="s">
        <v>271</v>
      </c>
      <c r="AE35" s="8" t="s">
        <v>272</v>
      </c>
      <c r="AF35" s="30">
        <v>1</v>
      </c>
      <c r="AG35" s="9"/>
      <c r="AH35" s="30">
        <v>1</v>
      </c>
      <c r="AI35" s="12">
        <f>48186+69487</f>
        <v>117673</v>
      </c>
      <c r="AJ35" s="7" t="s">
        <v>48</v>
      </c>
      <c r="AK35" s="7"/>
      <c r="AL35" s="7"/>
      <c r="AM35" s="7"/>
      <c r="AN35" s="7"/>
      <c r="AO35" s="7"/>
      <c r="AP35" s="7">
        <f t="shared" si="4"/>
        <v>0</v>
      </c>
    </row>
  </sheetData>
  <mergeCells count="2">
    <mergeCell ref="A1:AP1"/>
    <mergeCell ref="A2:AP2"/>
  </mergeCells>
  <phoneticPr fontId="6" type="noConversion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40CF-1382-4496-A476-41736F216C77}">
  <dimension ref="A1:AP20"/>
  <sheetViews>
    <sheetView zoomScale="71" zoomScaleNormal="71" workbookViewId="0">
      <pane ySplit="3" topLeftCell="A4" activePane="bottomLeft" state="frozen"/>
      <selection activeCell="J3" sqref="J3"/>
      <selection pane="bottomLeft" activeCell="L6" sqref="L6"/>
    </sheetView>
  </sheetViews>
  <sheetFormatPr baseColWidth="10" defaultRowHeight="15.75" x14ac:dyDescent="0.25"/>
  <cols>
    <col min="1" max="1" width="11" style="6"/>
    <col min="2" max="2" width="12.25" style="6" bestFit="1" customWidth="1"/>
    <col min="3" max="3" width="17.125" style="5" customWidth="1"/>
    <col min="4" max="4" width="11" style="5" customWidth="1"/>
    <col min="5" max="5" width="13" style="5" customWidth="1"/>
    <col min="6" max="6" width="11" style="5"/>
    <col min="7" max="7" width="11" style="10"/>
    <col min="8" max="9" width="15.5" style="5" customWidth="1"/>
    <col min="10" max="10" width="16.75" style="10" customWidth="1"/>
    <col min="11" max="11" width="15.375" style="5" customWidth="1"/>
    <col min="12" max="12" width="47.375" style="10" customWidth="1"/>
    <col min="13" max="13" width="14.375" style="15" customWidth="1"/>
    <col min="14" max="14" width="11" style="29" customWidth="1"/>
    <col min="15" max="15" width="14.25" style="15" customWidth="1"/>
    <col min="16" max="17" width="11" style="15" customWidth="1"/>
    <col min="18" max="18" width="11" style="10" customWidth="1"/>
    <col min="19" max="19" width="14.375" style="15" customWidth="1"/>
    <col min="20" max="20" width="12.625" style="5" customWidth="1"/>
    <col min="21" max="21" width="11" style="5" customWidth="1"/>
    <col min="22" max="22" width="12.125" style="11" customWidth="1"/>
    <col min="23" max="23" width="14.25" style="5" customWidth="1"/>
    <col min="24" max="24" width="17.125" style="10" customWidth="1"/>
    <col min="25" max="25" width="26.5" style="10" customWidth="1"/>
    <col min="26" max="26" width="22.625" style="10" customWidth="1"/>
    <col min="27" max="27" width="19.375" style="10" customWidth="1"/>
    <col min="28" max="28" width="15.125" style="15" customWidth="1"/>
    <col min="29" max="29" width="11" style="10" customWidth="1"/>
    <col min="30" max="30" width="12.375" style="10" customWidth="1"/>
    <col min="31" max="31" width="14.125" style="10" customWidth="1"/>
    <col min="32" max="32" width="13.125" style="31" customWidth="1"/>
    <col min="33" max="33" width="17" style="11" customWidth="1"/>
    <col min="34" max="34" width="11" style="31"/>
    <col min="35" max="35" width="14" style="6" customWidth="1"/>
    <col min="36" max="36" width="11" style="5"/>
    <col min="37" max="38" width="12.875" style="5" customWidth="1"/>
    <col min="39" max="39" width="12.25" style="5" customWidth="1"/>
    <col min="40" max="41" width="11" style="5"/>
    <col min="42" max="42" width="13.125" style="5" customWidth="1"/>
    <col min="43" max="16384" width="11" style="5"/>
  </cols>
  <sheetData>
    <row r="1" spans="1:42" ht="46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s="6" customFormat="1" ht="43.5" customHeight="1" x14ac:dyDescent="0.25">
      <c r="A2" s="33" t="s">
        <v>357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1" customFormat="1" ht="5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42</v>
      </c>
      <c r="I3" s="2" t="s">
        <v>41</v>
      </c>
      <c r="J3" s="2" t="s">
        <v>8</v>
      </c>
      <c r="K3" s="2" t="s">
        <v>9</v>
      </c>
      <c r="L3" s="2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2" t="s">
        <v>16</v>
      </c>
      <c r="S3" s="13" t="s">
        <v>17</v>
      </c>
      <c r="T3" s="2" t="s">
        <v>18</v>
      </c>
      <c r="U3" s="2" t="s">
        <v>19</v>
      </c>
      <c r="V3" s="3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13" t="s">
        <v>26</v>
      </c>
      <c r="AC3" s="2" t="s">
        <v>27</v>
      </c>
      <c r="AD3" s="2" t="s">
        <v>28</v>
      </c>
      <c r="AE3" s="2" t="s">
        <v>29</v>
      </c>
      <c r="AF3" s="4" t="s">
        <v>30</v>
      </c>
      <c r="AG3" s="3" t="s">
        <v>31</v>
      </c>
      <c r="AH3" s="4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</row>
    <row r="4" spans="1:42" ht="47.25" x14ac:dyDescent="0.25">
      <c r="A4" s="12">
        <v>2019</v>
      </c>
      <c r="B4" s="28" t="s">
        <v>338</v>
      </c>
      <c r="C4" s="7"/>
      <c r="D4" s="7"/>
      <c r="E4" s="7"/>
      <c r="F4" s="7" t="s">
        <v>43</v>
      </c>
      <c r="G4" s="8" t="s">
        <v>145</v>
      </c>
      <c r="H4" s="7" t="s">
        <v>186</v>
      </c>
      <c r="I4" s="7" t="s">
        <v>187</v>
      </c>
      <c r="J4" s="8" t="s">
        <v>55</v>
      </c>
      <c r="K4" s="7" t="s">
        <v>157</v>
      </c>
      <c r="L4" s="8" t="s">
        <v>109</v>
      </c>
      <c r="M4" s="14">
        <f t="shared" ref="M4:M15" si="0">+O4+Q4+S4</f>
        <v>161720</v>
      </c>
      <c r="N4" s="21"/>
      <c r="O4" s="14"/>
      <c r="P4" s="14"/>
      <c r="Q4" s="14"/>
      <c r="R4" s="8" t="s">
        <v>68</v>
      </c>
      <c r="S4" s="14">
        <v>161720</v>
      </c>
      <c r="T4" s="7"/>
      <c r="U4" s="7"/>
      <c r="V4" s="9"/>
      <c r="W4" s="7" t="s">
        <v>44</v>
      </c>
      <c r="X4" s="8" t="s">
        <v>158</v>
      </c>
      <c r="Y4" s="8" t="s">
        <v>188</v>
      </c>
      <c r="Z4" s="8" t="s">
        <v>49</v>
      </c>
      <c r="AA4" s="8" t="s">
        <v>108</v>
      </c>
      <c r="AB4" s="14">
        <v>156549.76000000001</v>
      </c>
      <c r="AC4" s="8" t="s">
        <v>189</v>
      </c>
      <c r="AD4" s="8" t="s">
        <v>190</v>
      </c>
      <c r="AE4" s="8" t="s">
        <v>191</v>
      </c>
      <c r="AF4" s="30">
        <v>1</v>
      </c>
      <c r="AG4" s="9"/>
      <c r="AH4" s="30">
        <v>0.35</v>
      </c>
      <c r="AI4" s="12">
        <f>3226+5000</f>
        <v>8226</v>
      </c>
      <c r="AJ4" s="7" t="s">
        <v>64</v>
      </c>
      <c r="AK4" s="7"/>
      <c r="AL4" s="7"/>
      <c r="AM4" s="7"/>
      <c r="AN4" s="7"/>
      <c r="AO4" s="7"/>
      <c r="AP4" s="7">
        <f t="shared" ref="AP4:AP18" si="1">AO4</f>
        <v>0</v>
      </c>
    </row>
    <row r="5" spans="1:42" ht="47.25" x14ac:dyDescent="0.25">
      <c r="A5" s="12">
        <v>2019</v>
      </c>
      <c r="B5" s="28" t="s">
        <v>338</v>
      </c>
      <c r="C5" s="7"/>
      <c r="D5" s="7"/>
      <c r="E5" s="7"/>
      <c r="F5" s="7" t="s">
        <v>43</v>
      </c>
      <c r="G5" s="8" t="s">
        <v>146</v>
      </c>
      <c r="H5" s="7" t="s">
        <v>192</v>
      </c>
      <c r="I5" s="7" t="s">
        <v>193</v>
      </c>
      <c r="J5" s="8" t="s">
        <v>55</v>
      </c>
      <c r="K5" s="7" t="s">
        <v>157</v>
      </c>
      <c r="L5" s="8" t="s">
        <v>111</v>
      </c>
      <c r="M5" s="14">
        <f t="shared" si="0"/>
        <v>401123.17</v>
      </c>
      <c r="N5" s="21"/>
      <c r="O5" s="14"/>
      <c r="P5" s="14"/>
      <c r="Q5" s="14"/>
      <c r="R5" s="8" t="s">
        <v>68</v>
      </c>
      <c r="S5" s="14">
        <v>401123.17</v>
      </c>
      <c r="T5" s="7"/>
      <c r="U5" s="7"/>
      <c r="V5" s="9"/>
      <c r="W5" s="7" t="s">
        <v>44</v>
      </c>
      <c r="X5" s="8" t="s">
        <v>158</v>
      </c>
      <c r="Y5" s="8" t="s">
        <v>188</v>
      </c>
      <c r="Z5" s="8" t="s">
        <v>49</v>
      </c>
      <c r="AA5" s="8" t="s">
        <v>110</v>
      </c>
      <c r="AB5" s="14">
        <v>394641.19</v>
      </c>
      <c r="AC5" s="8" t="s">
        <v>189</v>
      </c>
      <c r="AD5" s="8" t="s">
        <v>190</v>
      </c>
      <c r="AE5" s="8" t="s">
        <v>191</v>
      </c>
      <c r="AF5" s="30">
        <v>1</v>
      </c>
      <c r="AG5" s="9"/>
      <c r="AH5" s="30">
        <v>1</v>
      </c>
      <c r="AI5" s="12">
        <f>396+1000</f>
        <v>1396</v>
      </c>
      <c r="AJ5" s="7" t="s">
        <v>64</v>
      </c>
      <c r="AK5" s="7"/>
      <c r="AL5" s="7"/>
      <c r="AM5" s="7"/>
      <c r="AN5" s="7"/>
      <c r="AO5" s="7"/>
      <c r="AP5" s="7">
        <f t="shared" si="1"/>
        <v>0</v>
      </c>
    </row>
    <row r="6" spans="1:42" ht="47.25" x14ac:dyDescent="0.25">
      <c r="A6" s="12">
        <v>2019</v>
      </c>
      <c r="B6" s="28" t="s">
        <v>338</v>
      </c>
      <c r="C6" s="7"/>
      <c r="D6" s="7"/>
      <c r="E6" s="7"/>
      <c r="F6" s="7" t="s">
        <v>43</v>
      </c>
      <c r="G6" s="8" t="s">
        <v>147</v>
      </c>
      <c r="H6" s="7" t="s">
        <v>194</v>
      </c>
      <c r="I6" s="7" t="s">
        <v>195</v>
      </c>
      <c r="J6" s="8" t="s">
        <v>55</v>
      </c>
      <c r="K6" s="7" t="s">
        <v>157</v>
      </c>
      <c r="L6" s="8" t="s">
        <v>112</v>
      </c>
      <c r="M6" s="14">
        <f t="shared" si="0"/>
        <v>364478.77</v>
      </c>
      <c r="N6" s="21"/>
      <c r="O6" s="14"/>
      <c r="P6" s="14"/>
      <c r="Q6" s="14"/>
      <c r="R6" s="8" t="s">
        <v>68</v>
      </c>
      <c r="S6" s="14">
        <v>364478.77</v>
      </c>
      <c r="T6" s="7"/>
      <c r="U6" s="7"/>
      <c r="V6" s="9"/>
      <c r="W6" s="7" t="s">
        <v>44</v>
      </c>
      <c r="X6" s="8" t="s">
        <v>158</v>
      </c>
      <c r="Y6" s="8" t="s">
        <v>188</v>
      </c>
      <c r="Z6" s="8" t="s">
        <v>49</v>
      </c>
      <c r="AA6" s="8" t="s">
        <v>122</v>
      </c>
      <c r="AB6" s="14">
        <v>359625.43</v>
      </c>
      <c r="AC6" s="8" t="s">
        <v>189</v>
      </c>
      <c r="AD6" s="8" t="s">
        <v>190</v>
      </c>
      <c r="AE6" s="8" t="s">
        <v>191</v>
      </c>
      <c r="AF6" s="30">
        <v>1</v>
      </c>
      <c r="AG6" s="9"/>
      <c r="AH6" s="30">
        <v>0.35</v>
      </c>
      <c r="AI6" s="12">
        <f>1500+2000</f>
        <v>3500</v>
      </c>
      <c r="AJ6" s="7" t="s">
        <v>64</v>
      </c>
      <c r="AK6" s="7"/>
      <c r="AL6" s="7"/>
      <c r="AM6" s="7"/>
      <c r="AN6" s="7"/>
      <c r="AO6" s="7"/>
      <c r="AP6" s="7">
        <f t="shared" si="1"/>
        <v>0</v>
      </c>
    </row>
    <row r="7" spans="1:42" ht="47.25" x14ac:dyDescent="0.25">
      <c r="A7" s="12">
        <v>2019</v>
      </c>
      <c r="B7" s="28" t="s">
        <v>338</v>
      </c>
      <c r="C7" s="7"/>
      <c r="D7" s="7"/>
      <c r="E7" s="7"/>
      <c r="F7" s="7" t="s">
        <v>43</v>
      </c>
      <c r="G7" s="8" t="s">
        <v>148</v>
      </c>
      <c r="H7" s="7" t="s">
        <v>196</v>
      </c>
      <c r="I7" s="7" t="s">
        <v>197</v>
      </c>
      <c r="J7" s="8" t="s">
        <v>55</v>
      </c>
      <c r="K7" s="7" t="s">
        <v>157</v>
      </c>
      <c r="L7" s="8" t="s">
        <v>113</v>
      </c>
      <c r="M7" s="14">
        <f t="shared" si="0"/>
        <v>599002.93000000005</v>
      </c>
      <c r="N7" s="21"/>
      <c r="O7" s="14"/>
      <c r="P7" s="14"/>
      <c r="Q7" s="14"/>
      <c r="R7" s="8" t="s">
        <v>68</v>
      </c>
      <c r="S7" s="14">
        <v>599002.93000000005</v>
      </c>
      <c r="T7" s="7"/>
      <c r="U7" s="7"/>
      <c r="V7" s="9"/>
      <c r="W7" s="7" t="s">
        <v>44</v>
      </c>
      <c r="X7" s="8" t="s">
        <v>158</v>
      </c>
      <c r="Y7" s="8" t="s">
        <v>198</v>
      </c>
      <c r="Z7" s="8" t="s">
        <v>199</v>
      </c>
      <c r="AA7" s="8" t="s">
        <v>123</v>
      </c>
      <c r="AB7" s="14">
        <v>589155.09</v>
      </c>
      <c r="AC7" s="8" t="s">
        <v>189</v>
      </c>
      <c r="AD7" s="8" t="s">
        <v>190</v>
      </c>
      <c r="AE7" s="8" t="s">
        <v>191</v>
      </c>
      <c r="AF7" s="30">
        <v>1</v>
      </c>
      <c r="AG7" s="9"/>
      <c r="AH7" s="30">
        <v>1</v>
      </c>
      <c r="AI7" s="12">
        <f>500+1000</f>
        <v>1500</v>
      </c>
      <c r="AJ7" s="7" t="s">
        <v>64</v>
      </c>
      <c r="AK7" s="7"/>
      <c r="AL7" s="7"/>
      <c r="AM7" s="7"/>
      <c r="AN7" s="7"/>
      <c r="AO7" s="7"/>
      <c r="AP7" s="7">
        <f t="shared" si="1"/>
        <v>0</v>
      </c>
    </row>
    <row r="8" spans="1:42" ht="47.25" x14ac:dyDescent="0.25">
      <c r="A8" s="12">
        <v>2019</v>
      </c>
      <c r="B8" s="28" t="s">
        <v>338</v>
      </c>
      <c r="C8" s="7"/>
      <c r="D8" s="7"/>
      <c r="E8" s="7"/>
      <c r="F8" s="7" t="s">
        <v>43</v>
      </c>
      <c r="G8" s="8" t="s">
        <v>149</v>
      </c>
      <c r="H8" s="7" t="s">
        <v>200</v>
      </c>
      <c r="I8" s="7" t="s">
        <v>201</v>
      </c>
      <c r="J8" s="8" t="s">
        <v>55</v>
      </c>
      <c r="K8" s="7" t="s">
        <v>157</v>
      </c>
      <c r="L8" s="8" t="s">
        <v>114</v>
      </c>
      <c r="M8" s="14">
        <f t="shared" si="0"/>
        <v>606331.81000000006</v>
      </c>
      <c r="N8" s="21"/>
      <c r="O8" s="14"/>
      <c r="P8" s="14"/>
      <c r="Q8" s="14"/>
      <c r="R8" s="8" t="s">
        <v>68</v>
      </c>
      <c r="S8" s="14">
        <v>606331.81000000006</v>
      </c>
      <c r="T8" s="7"/>
      <c r="U8" s="7"/>
      <c r="V8" s="9"/>
      <c r="W8" s="7" t="s">
        <v>44</v>
      </c>
      <c r="X8" s="8" t="s">
        <v>158</v>
      </c>
      <c r="Y8" s="8" t="s">
        <v>198</v>
      </c>
      <c r="Z8" s="8" t="s">
        <v>199</v>
      </c>
      <c r="AA8" s="8" t="s">
        <v>124</v>
      </c>
      <c r="AB8" s="14">
        <v>596179.96</v>
      </c>
      <c r="AC8" s="8" t="s">
        <v>189</v>
      </c>
      <c r="AD8" s="8" t="s">
        <v>190</v>
      </c>
      <c r="AE8" s="8" t="s">
        <v>191</v>
      </c>
      <c r="AF8" s="30">
        <v>1</v>
      </c>
      <c r="AG8" s="9"/>
      <c r="AH8" s="30">
        <v>1</v>
      </c>
      <c r="AI8" s="12">
        <f>598+1000</f>
        <v>1598</v>
      </c>
      <c r="AJ8" s="7" t="s">
        <v>64</v>
      </c>
      <c r="AK8" s="7"/>
      <c r="AL8" s="7"/>
      <c r="AM8" s="7"/>
      <c r="AN8" s="7"/>
      <c r="AO8" s="7"/>
      <c r="AP8" s="7">
        <f t="shared" si="1"/>
        <v>0</v>
      </c>
    </row>
    <row r="9" spans="1:42" ht="47.25" x14ac:dyDescent="0.25">
      <c r="A9" s="12">
        <v>2019</v>
      </c>
      <c r="B9" s="28" t="s">
        <v>338</v>
      </c>
      <c r="C9" s="7"/>
      <c r="D9" s="7"/>
      <c r="E9" s="7"/>
      <c r="F9" s="7" t="s">
        <v>43</v>
      </c>
      <c r="G9" s="8" t="s">
        <v>150</v>
      </c>
      <c r="H9" s="7" t="s">
        <v>202</v>
      </c>
      <c r="I9" s="7" t="s">
        <v>203</v>
      </c>
      <c r="J9" s="8" t="s">
        <v>55</v>
      </c>
      <c r="K9" s="7" t="s">
        <v>157</v>
      </c>
      <c r="L9" s="8" t="s">
        <v>115</v>
      </c>
      <c r="M9" s="14">
        <f t="shared" si="0"/>
        <v>379136.53</v>
      </c>
      <c r="N9" s="21"/>
      <c r="O9" s="14"/>
      <c r="P9" s="14"/>
      <c r="Q9" s="14"/>
      <c r="R9" s="8" t="s">
        <v>68</v>
      </c>
      <c r="S9" s="14">
        <v>379136.53</v>
      </c>
      <c r="T9" s="7"/>
      <c r="U9" s="7"/>
      <c r="V9" s="9"/>
      <c r="W9" s="7" t="s">
        <v>44</v>
      </c>
      <c r="X9" s="8" t="s">
        <v>158</v>
      </c>
      <c r="Y9" s="8" t="s">
        <v>204</v>
      </c>
      <c r="Z9" s="8" t="s">
        <v>204</v>
      </c>
      <c r="AA9" s="8" t="s">
        <v>125</v>
      </c>
      <c r="AB9" s="14">
        <v>371134.48</v>
      </c>
      <c r="AC9" s="8" t="s">
        <v>189</v>
      </c>
      <c r="AD9" s="8" t="s">
        <v>190</v>
      </c>
      <c r="AE9" s="8" t="s">
        <v>191</v>
      </c>
      <c r="AF9" s="30">
        <v>1</v>
      </c>
      <c r="AG9" s="9"/>
      <c r="AH9" s="30">
        <v>0.35</v>
      </c>
      <c r="AI9" s="12">
        <f>1151+20000</f>
        <v>21151</v>
      </c>
      <c r="AJ9" s="7" t="s">
        <v>64</v>
      </c>
      <c r="AK9" s="7"/>
      <c r="AL9" s="7"/>
      <c r="AM9" s="7"/>
      <c r="AN9" s="7"/>
      <c r="AO9" s="7"/>
      <c r="AP9" s="7">
        <f t="shared" si="1"/>
        <v>0</v>
      </c>
    </row>
    <row r="10" spans="1:42" ht="47.25" x14ac:dyDescent="0.25">
      <c r="A10" s="12">
        <v>2019</v>
      </c>
      <c r="B10" s="28" t="s">
        <v>338</v>
      </c>
      <c r="C10" s="7"/>
      <c r="D10" s="7"/>
      <c r="E10" s="7"/>
      <c r="F10" s="7" t="s">
        <v>43</v>
      </c>
      <c r="G10" s="8" t="s">
        <v>151</v>
      </c>
      <c r="H10" s="7" t="s">
        <v>205</v>
      </c>
      <c r="I10" s="7" t="s">
        <v>206</v>
      </c>
      <c r="J10" s="8" t="s">
        <v>55</v>
      </c>
      <c r="K10" s="7" t="s">
        <v>157</v>
      </c>
      <c r="L10" s="8" t="s">
        <v>116</v>
      </c>
      <c r="M10" s="14">
        <f t="shared" si="0"/>
        <v>379136.53</v>
      </c>
      <c r="N10" s="21"/>
      <c r="O10" s="14"/>
      <c r="P10" s="14"/>
      <c r="Q10" s="14"/>
      <c r="R10" s="8" t="s">
        <v>68</v>
      </c>
      <c r="S10" s="14">
        <v>379136.53</v>
      </c>
      <c r="T10" s="7"/>
      <c r="U10" s="7"/>
      <c r="V10" s="9"/>
      <c r="W10" s="7" t="s">
        <v>44</v>
      </c>
      <c r="X10" s="8" t="s">
        <v>158</v>
      </c>
      <c r="Y10" s="8" t="s">
        <v>204</v>
      </c>
      <c r="Z10" s="8" t="s">
        <v>204</v>
      </c>
      <c r="AA10" s="8" t="s">
        <v>126</v>
      </c>
      <c r="AB10" s="14">
        <v>371134.48</v>
      </c>
      <c r="AC10" s="8" t="s">
        <v>189</v>
      </c>
      <c r="AD10" s="8" t="s">
        <v>190</v>
      </c>
      <c r="AE10" s="8" t="s">
        <v>191</v>
      </c>
      <c r="AF10" s="30">
        <v>1</v>
      </c>
      <c r="AG10" s="9"/>
      <c r="AH10" s="30">
        <v>0.35</v>
      </c>
      <c r="AI10" s="12">
        <f>1000+2000</f>
        <v>3000</v>
      </c>
      <c r="AJ10" s="7" t="s">
        <v>64</v>
      </c>
      <c r="AK10" s="7"/>
      <c r="AL10" s="7"/>
      <c r="AM10" s="7"/>
      <c r="AN10" s="7"/>
      <c r="AO10" s="7"/>
      <c r="AP10" s="7">
        <f t="shared" si="1"/>
        <v>0</v>
      </c>
    </row>
    <row r="11" spans="1:42" ht="47.25" x14ac:dyDescent="0.25">
      <c r="A11" s="12">
        <v>2019</v>
      </c>
      <c r="B11" s="28" t="s">
        <v>338</v>
      </c>
      <c r="C11" s="7"/>
      <c r="D11" s="7"/>
      <c r="E11" s="7"/>
      <c r="F11" s="7" t="s">
        <v>43</v>
      </c>
      <c r="G11" s="8" t="s">
        <v>152</v>
      </c>
      <c r="H11" s="7" t="s">
        <v>207</v>
      </c>
      <c r="I11" s="7" t="s">
        <v>208</v>
      </c>
      <c r="J11" s="8" t="s">
        <v>55</v>
      </c>
      <c r="K11" s="7" t="s">
        <v>157</v>
      </c>
      <c r="L11" s="8" t="s">
        <v>117</v>
      </c>
      <c r="M11" s="14">
        <f t="shared" si="0"/>
        <v>258000</v>
      </c>
      <c r="N11" s="21"/>
      <c r="O11" s="14"/>
      <c r="P11" s="14"/>
      <c r="Q11" s="14"/>
      <c r="R11" s="8" t="s">
        <v>68</v>
      </c>
      <c r="S11" s="14">
        <v>258000</v>
      </c>
      <c r="T11" s="7"/>
      <c r="U11" s="7"/>
      <c r="V11" s="9"/>
      <c r="W11" s="7" t="s">
        <v>44</v>
      </c>
      <c r="X11" s="8" t="s">
        <v>158</v>
      </c>
      <c r="Y11" s="8" t="s">
        <v>209</v>
      </c>
      <c r="Z11" s="8" t="s">
        <v>210</v>
      </c>
      <c r="AA11" s="8" t="s">
        <v>127</v>
      </c>
      <c r="AB11" s="14">
        <v>254485.64</v>
      </c>
      <c r="AC11" s="8" t="s">
        <v>189</v>
      </c>
      <c r="AD11" s="8" t="s">
        <v>190</v>
      </c>
      <c r="AE11" s="8" t="s">
        <v>191</v>
      </c>
      <c r="AF11" s="30">
        <v>1</v>
      </c>
      <c r="AG11" s="9"/>
      <c r="AH11" s="30">
        <v>1</v>
      </c>
      <c r="AI11" s="12">
        <f>500+1000</f>
        <v>1500</v>
      </c>
      <c r="AJ11" s="7" t="s">
        <v>64</v>
      </c>
      <c r="AK11" s="7"/>
      <c r="AL11" s="7"/>
      <c r="AM11" s="7"/>
      <c r="AN11" s="7"/>
      <c r="AO11" s="7"/>
      <c r="AP11" s="7">
        <f t="shared" si="1"/>
        <v>0</v>
      </c>
    </row>
    <row r="12" spans="1:42" ht="47.25" x14ac:dyDescent="0.25">
      <c r="A12" s="12">
        <v>2019</v>
      </c>
      <c r="B12" s="28" t="s">
        <v>338</v>
      </c>
      <c r="C12" s="7"/>
      <c r="D12" s="7"/>
      <c r="E12" s="7"/>
      <c r="F12" s="7" t="s">
        <v>43</v>
      </c>
      <c r="G12" s="8" t="s">
        <v>153</v>
      </c>
      <c r="H12" s="7" t="s">
        <v>211</v>
      </c>
      <c r="I12" s="7" t="s">
        <v>212</v>
      </c>
      <c r="J12" s="8" t="s">
        <v>55</v>
      </c>
      <c r="K12" s="7" t="s">
        <v>157</v>
      </c>
      <c r="L12" s="8" t="s">
        <v>118</v>
      </c>
      <c r="M12" s="14">
        <f t="shared" si="0"/>
        <v>831561.87</v>
      </c>
      <c r="N12" s="21"/>
      <c r="O12" s="14"/>
      <c r="P12" s="14"/>
      <c r="Q12" s="14"/>
      <c r="R12" s="8" t="s">
        <v>68</v>
      </c>
      <c r="S12" s="14">
        <v>831561.87</v>
      </c>
      <c r="T12" s="7"/>
      <c r="U12" s="7"/>
      <c r="V12" s="9"/>
      <c r="W12" s="7" t="s">
        <v>44</v>
      </c>
      <c r="X12" s="8" t="s">
        <v>158</v>
      </c>
      <c r="Y12" s="8" t="s">
        <v>209</v>
      </c>
      <c r="Z12" s="8" t="s">
        <v>210</v>
      </c>
      <c r="AA12" s="8" t="s">
        <v>128</v>
      </c>
      <c r="AB12" s="14">
        <v>820921.42</v>
      </c>
      <c r="AC12" s="8" t="s">
        <v>189</v>
      </c>
      <c r="AD12" s="8" t="s">
        <v>190</v>
      </c>
      <c r="AE12" s="8" t="s">
        <v>191</v>
      </c>
      <c r="AF12" s="30">
        <v>1</v>
      </c>
      <c r="AG12" s="9"/>
      <c r="AH12" s="30">
        <v>0.35</v>
      </c>
      <c r="AI12" s="12">
        <f>500+1000</f>
        <v>1500</v>
      </c>
      <c r="AJ12" s="7" t="s">
        <v>64</v>
      </c>
      <c r="AK12" s="7"/>
      <c r="AL12" s="7"/>
      <c r="AM12" s="7"/>
      <c r="AN12" s="7"/>
      <c r="AO12" s="7"/>
      <c r="AP12" s="7">
        <f t="shared" si="1"/>
        <v>0</v>
      </c>
    </row>
    <row r="13" spans="1:42" ht="63" x14ac:dyDescent="0.25">
      <c r="A13" s="12">
        <v>2019</v>
      </c>
      <c r="B13" s="28" t="s">
        <v>338</v>
      </c>
      <c r="C13" s="7"/>
      <c r="D13" s="7"/>
      <c r="E13" s="7"/>
      <c r="F13" s="7" t="s">
        <v>43</v>
      </c>
      <c r="G13" s="8" t="s">
        <v>154</v>
      </c>
      <c r="H13" s="7" t="s">
        <v>213</v>
      </c>
      <c r="I13" s="7" t="s">
        <v>214</v>
      </c>
      <c r="J13" s="8" t="s">
        <v>55</v>
      </c>
      <c r="K13" s="7" t="s">
        <v>157</v>
      </c>
      <c r="L13" s="8" t="s">
        <v>119</v>
      </c>
      <c r="M13" s="14">
        <f t="shared" si="0"/>
        <v>597037.71</v>
      </c>
      <c r="N13" s="21"/>
      <c r="O13" s="14"/>
      <c r="P13" s="14"/>
      <c r="Q13" s="14"/>
      <c r="R13" s="8" t="s">
        <v>68</v>
      </c>
      <c r="S13" s="14">
        <v>597037.71</v>
      </c>
      <c r="T13" s="7"/>
      <c r="U13" s="7"/>
      <c r="V13" s="9"/>
      <c r="W13" s="7" t="s">
        <v>44</v>
      </c>
      <c r="X13" s="8" t="s">
        <v>158</v>
      </c>
      <c r="Y13" s="8" t="s">
        <v>215</v>
      </c>
      <c r="Z13" s="8" t="s">
        <v>216</v>
      </c>
      <c r="AA13" s="8" t="s">
        <v>129</v>
      </c>
      <c r="AB13" s="14">
        <v>587548.17000000004</v>
      </c>
      <c r="AC13" s="8" t="s">
        <v>189</v>
      </c>
      <c r="AD13" s="8" t="s">
        <v>190</v>
      </c>
      <c r="AE13" s="8" t="s">
        <v>191</v>
      </c>
      <c r="AF13" s="30">
        <v>1</v>
      </c>
      <c r="AG13" s="9"/>
      <c r="AH13" s="30">
        <v>0.35</v>
      </c>
      <c r="AI13" s="12">
        <f>1955+3000</f>
        <v>4955</v>
      </c>
      <c r="AJ13" s="7" t="s">
        <v>64</v>
      </c>
      <c r="AK13" s="7"/>
      <c r="AL13" s="7"/>
      <c r="AM13" s="7"/>
      <c r="AN13" s="7"/>
      <c r="AO13" s="7"/>
      <c r="AP13" s="7">
        <f t="shared" si="1"/>
        <v>0</v>
      </c>
    </row>
    <row r="14" spans="1:42" ht="47.25" x14ac:dyDescent="0.25">
      <c r="A14" s="12">
        <v>2019</v>
      </c>
      <c r="B14" s="28" t="s">
        <v>338</v>
      </c>
      <c r="C14" s="7"/>
      <c r="D14" s="7"/>
      <c r="E14" s="7"/>
      <c r="F14" s="7" t="s">
        <v>43</v>
      </c>
      <c r="G14" s="8" t="s">
        <v>137</v>
      </c>
      <c r="H14" s="7" t="s">
        <v>217</v>
      </c>
      <c r="I14" s="7" t="s">
        <v>218</v>
      </c>
      <c r="J14" s="8" t="s">
        <v>55</v>
      </c>
      <c r="K14" s="7" t="s">
        <v>157</v>
      </c>
      <c r="L14" s="8" t="s">
        <v>120</v>
      </c>
      <c r="M14" s="14">
        <f t="shared" si="0"/>
        <v>291189.96999999997</v>
      </c>
      <c r="N14" s="21"/>
      <c r="O14" s="14"/>
      <c r="P14" s="14"/>
      <c r="Q14" s="14"/>
      <c r="R14" s="8" t="s">
        <v>68</v>
      </c>
      <c r="S14" s="14">
        <v>291189.96999999997</v>
      </c>
      <c r="T14" s="7"/>
      <c r="U14" s="7"/>
      <c r="V14" s="9"/>
      <c r="W14" s="7" t="s">
        <v>44</v>
      </c>
      <c r="X14" s="8" t="s">
        <v>158</v>
      </c>
      <c r="Y14" s="8" t="s">
        <v>215</v>
      </c>
      <c r="Z14" s="8" t="s">
        <v>216</v>
      </c>
      <c r="AA14" s="8" t="s">
        <v>130</v>
      </c>
      <c r="AB14" s="14">
        <v>286868.65000000002</v>
      </c>
      <c r="AC14" s="8" t="s">
        <v>189</v>
      </c>
      <c r="AD14" s="8" t="s">
        <v>190</v>
      </c>
      <c r="AE14" s="8" t="s">
        <v>191</v>
      </c>
      <c r="AF14" s="30">
        <v>1</v>
      </c>
      <c r="AG14" s="9"/>
      <c r="AH14" s="30">
        <v>0.35</v>
      </c>
      <c r="AI14" s="12">
        <f>3124+5000</f>
        <v>8124</v>
      </c>
      <c r="AJ14" s="7" t="s">
        <v>64</v>
      </c>
      <c r="AK14" s="7"/>
      <c r="AL14" s="7"/>
      <c r="AM14" s="7"/>
      <c r="AN14" s="7"/>
      <c r="AO14" s="7"/>
      <c r="AP14" s="7">
        <f t="shared" si="1"/>
        <v>0</v>
      </c>
    </row>
    <row r="15" spans="1:42" ht="47.25" x14ac:dyDescent="0.25">
      <c r="A15" s="12">
        <v>2019</v>
      </c>
      <c r="B15" s="28" t="s">
        <v>338</v>
      </c>
      <c r="C15" s="7"/>
      <c r="D15" s="7"/>
      <c r="E15" s="7"/>
      <c r="F15" s="7" t="s">
        <v>43</v>
      </c>
      <c r="G15" s="8" t="s">
        <v>45</v>
      </c>
      <c r="H15" s="7" t="s">
        <v>219</v>
      </c>
      <c r="I15" s="7" t="s">
        <v>220</v>
      </c>
      <c r="J15" s="8" t="s">
        <v>55</v>
      </c>
      <c r="K15" s="7" t="s">
        <v>157</v>
      </c>
      <c r="L15" s="8" t="s">
        <v>121</v>
      </c>
      <c r="M15" s="14">
        <f t="shared" si="0"/>
        <v>623437.53</v>
      </c>
      <c r="N15" s="21"/>
      <c r="O15" s="14"/>
      <c r="P15" s="14"/>
      <c r="Q15" s="14"/>
      <c r="R15" s="8" t="s">
        <v>68</v>
      </c>
      <c r="S15" s="14">
        <v>623437.53</v>
      </c>
      <c r="T15" s="7"/>
      <c r="U15" s="7"/>
      <c r="V15" s="9"/>
      <c r="W15" s="7" t="s">
        <v>44</v>
      </c>
      <c r="X15" s="8" t="s">
        <v>158</v>
      </c>
      <c r="Y15" s="8" t="s">
        <v>221</v>
      </c>
      <c r="Z15" s="8" t="s">
        <v>166</v>
      </c>
      <c r="AA15" s="8" t="s">
        <v>131</v>
      </c>
      <c r="AB15" s="14">
        <v>623437.53</v>
      </c>
      <c r="AC15" s="8" t="s">
        <v>189</v>
      </c>
      <c r="AD15" s="8" t="s">
        <v>190</v>
      </c>
      <c r="AE15" s="8" t="s">
        <v>191</v>
      </c>
      <c r="AF15" s="30">
        <v>1</v>
      </c>
      <c r="AG15" s="9"/>
      <c r="AH15" s="30">
        <v>0.35</v>
      </c>
      <c r="AI15" s="12">
        <f>3000+5000</f>
        <v>8000</v>
      </c>
      <c r="AJ15" s="7" t="s">
        <v>64</v>
      </c>
      <c r="AK15" s="7"/>
      <c r="AL15" s="7"/>
      <c r="AM15" s="7"/>
      <c r="AN15" s="7"/>
      <c r="AO15" s="7"/>
      <c r="AP15" s="7">
        <f t="shared" si="1"/>
        <v>0</v>
      </c>
    </row>
    <row r="16" spans="1:42" ht="63" x14ac:dyDescent="0.25">
      <c r="A16" s="12">
        <v>2019</v>
      </c>
      <c r="B16" s="28" t="s">
        <v>338</v>
      </c>
      <c r="C16" s="7"/>
      <c r="D16" s="7"/>
      <c r="E16" s="7"/>
      <c r="F16" s="7" t="s">
        <v>43</v>
      </c>
      <c r="G16" s="8" t="s">
        <v>353</v>
      </c>
      <c r="H16" s="7" t="s">
        <v>180</v>
      </c>
      <c r="I16" s="7" t="s">
        <v>181</v>
      </c>
      <c r="J16" s="8" t="s">
        <v>55</v>
      </c>
      <c r="K16" s="7" t="s">
        <v>157</v>
      </c>
      <c r="L16" s="8" t="s">
        <v>354</v>
      </c>
      <c r="M16" s="14">
        <v>438026.27</v>
      </c>
      <c r="N16" s="21" t="s">
        <v>232</v>
      </c>
      <c r="O16" s="14">
        <v>438026.27</v>
      </c>
      <c r="P16" s="14"/>
      <c r="Q16" s="14"/>
      <c r="R16" s="8"/>
      <c r="S16" s="14"/>
      <c r="T16" s="7"/>
      <c r="U16" s="7"/>
      <c r="V16" s="9"/>
      <c r="W16" s="7" t="s">
        <v>44</v>
      </c>
      <c r="X16" s="17" t="s">
        <v>158</v>
      </c>
      <c r="Y16" s="8" t="s">
        <v>269</v>
      </c>
      <c r="Z16" s="8" t="s">
        <v>269</v>
      </c>
      <c r="AA16" s="8" t="s">
        <v>356</v>
      </c>
      <c r="AB16" s="14">
        <v>436636.93</v>
      </c>
      <c r="AC16" s="8" t="s">
        <v>350</v>
      </c>
      <c r="AD16" s="8" t="s">
        <v>351</v>
      </c>
      <c r="AE16" s="8" t="s">
        <v>352</v>
      </c>
      <c r="AF16" s="30">
        <v>1</v>
      </c>
      <c r="AG16" s="9"/>
      <c r="AH16" s="30">
        <v>1</v>
      </c>
      <c r="AI16" s="12">
        <v>15450</v>
      </c>
      <c r="AJ16" s="7" t="s">
        <v>64</v>
      </c>
      <c r="AK16" s="7"/>
      <c r="AL16" s="7"/>
      <c r="AM16" s="7"/>
      <c r="AN16" s="7"/>
      <c r="AO16" s="7"/>
      <c r="AP16" s="7">
        <f>AO16</f>
        <v>0</v>
      </c>
    </row>
    <row r="17" spans="1:42" ht="47.25" x14ac:dyDescent="0.25">
      <c r="A17" s="12">
        <v>2019</v>
      </c>
      <c r="B17" s="28" t="s">
        <v>338</v>
      </c>
      <c r="C17" s="7"/>
      <c r="D17" s="7"/>
      <c r="E17" s="7"/>
      <c r="F17" s="7" t="s">
        <v>43</v>
      </c>
      <c r="G17" s="8" t="s">
        <v>346</v>
      </c>
      <c r="H17" s="7" t="s">
        <v>347</v>
      </c>
      <c r="I17" s="7" t="s">
        <v>348</v>
      </c>
      <c r="J17" s="8" t="s">
        <v>55</v>
      </c>
      <c r="K17" s="7" t="s">
        <v>157</v>
      </c>
      <c r="L17" s="8" t="s">
        <v>355</v>
      </c>
      <c r="M17" s="14">
        <v>278462.27</v>
      </c>
      <c r="N17" s="21" t="s">
        <v>232</v>
      </c>
      <c r="O17" s="14">
        <v>278462.27</v>
      </c>
      <c r="P17" s="14"/>
      <c r="Q17" s="14"/>
      <c r="R17" s="8"/>
      <c r="S17" s="14"/>
      <c r="T17" s="7"/>
      <c r="U17" s="7"/>
      <c r="V17" s="9"/>
      <c r="W17" s="7" t="s">
        <v>44</v>
      </c>
      <c r="X17" s="17" t="s">
        <v>158</v>
      </c>
      <c r="Y17" s="8" t="s">
        <v>269</v>
      </c>
      <c r="Z17" s="8" t="s">
        <v>269</v>
      </c>
      <c r="AA17" s="8" t="s">
        <v>349</v>
      </c>
      <c r="AB17" s="14">
        <v>277441.32</v>
      </c>
      <c r="AC17" s="8" t="s">
        <v>350</v>
      </c>
      <c r="AD17" s="8" t="s">
        <v>351</v>
      </c>
      <c r="AE17" s="8" t="s">
        <v>352</v>
      </c>
      <c r="AF17" s="30">
        <v>1</v>
      </c>
      <c r="AG17" s="9"/>
      <c r="AH17" s="30">
        <v>1</v>
      </c>
      <c r="AI17" s="12">
        <v>15450</v>
      </c>
      <c r="AJ17" s="7" t="s">
        <v>64</v>
      </c>
      <c r="AK17" s="7"/>
      <c r="AL17" s="7"/>
      <c r="AM17" s="7"/>
      <c r="AN17" s="7"/>
      <c r="AO17" s="7"/>
      <c r="AP17" s="7">
        <f>AO17</f>
        <v>0</v>
      </c>
    </row>
    <row r="18" spans="1:42" ht="47.25" x14ac:dyDescent="0.25">
      <c r="A18" s="12">
        <v>2019</v>
      </c>
      <c r="B18" s="28" t="s">
        <v>338</v>
      </c>
      <c r="C18" s="7"/>
      <c r="D18" s="7"/>
      <c r="E18" s="7"/>
      <c r="F18" s="7" t="s">
        <v>43</v>
      </c>
      <c r="G18" s="8" t="s">
        <v>333</v>
      </c>
      <c r="H18" s="7" t="s">
        <v>334</v>
      </c>
      <c r="I18" s="7" t="s">
        <v>335</v>
      </c>
      <c r="J18" s="8" t="s">
        <v>55</v>
      </c>
      <c r="K18" s="7" t="s">
        <v>157</v>
      </c>
      <c r="L18" s="8" t="s">
        <v>336</v>
      </c>
      <c r="M18" s="14">
        <v>596429.24</v>
      </c>
      <c r="N18" s="21"/>
      <c r="O18" s="14"/>
      <c r="P18" s="14"/>
      <c r="Q18" s="14"/>
      <c r="R18" s="8" t="s">
        <v>68</v>
      </c>
      <c r="S18" s="14">
        <v>596429.24</v>
      </c>
      <c r="T18" s="7"/>
      <c r="U18" s="7"/>
      <c r="V18" s="9"/>
      <c r="W18" s="7" t="s">
        <v>44</v>
      </c>
      <c r="X18" s="8" t="s">
        <v>158</v>
      </c>
      <c r="Y18" s="8" t="s">
        <v>329</v>
      </c>
      <c r="Z18" s="8" t="s">
        <v>328</v>
      </c>
      <c r="AA18" s="8" t="s">
        <v>337</v>
      </c>
      <c r="AB18" s="14">
        <v>593752.18999999994</v>
      </c>
      <c r="AC18" s="8" t="s">
        <v>332</v>
      </c>
      <c r="AD18" s="8" t="s">
        <v>331</v>
      </c>
      <c r="AE18" s="8" t="s">
        <v>63</v>
      </c>
      <c r="AF18" s="30">
        <v>1</v>
      </c>
      <c r="AG18" s="9"/>
      <c r="AH18" s="30">
        <v>0.35</v>
      </c>
      <c r="AI18" s="12">
        <v>1554</v>
      </c>
      <c r="AJ18" s="7" t="s">
        <v>64</v>
      </c>
      <c r="AK18" s="7"/>
      <c r="AL18" s="7"/>
      <c r="AM18" s="7"/>
      <c r="AN18" s="7"/>
      <c r="AO18" s="7"/>
      <c r="AP18" s="7">
        <f t="shared" si="1"/>
        <v>0</v>
      </c>
    </row>
    <row r="19" spans="1:42" ht="78.75" x14ac:dyDescent="0.25">
      <c r="A19" s="12">
        <v>2019</v>
      </c>
      <c r="B19" s="28" t="s">
        <v>338</v>
      </c>
      <c r="C19" s="7"/>
      <c r="D19" s="7"/>
      <c r="E19" s="7"/>
      <c r="F19" s="7" t="s">
        <v>43</v>
      </c>
      <c r="G19" s="8" t="s">
        <v>324</v>
      </c>
      <c r="H19" s="7" t="s">
        <v>325</v>
      </c>
      <c r="I19" s="7" t="s">
        <v>326</v>
      </c>
      <c r="J19" s="8" t="s">
        <v>55</v>
      </c>
      <c r="K19" s="7" t="s">
        <v>157</v>
      </c>
      <c r="L19" s="8" t="s">
        <v>327</v>
      </c>
      <c r="M19" s="14">
        <v>320505.49</v>
      </c>
      <c r="N19" s="21"/>
      <c r="O19" s="14"/>
      <c r="P19" s="14"/>
      <c r="Q19" s="14"/>
      <c r="R19" s="8" t="s">
        <v>68</v>
      </c>
      <c r="S19" s="14">
        <v>320505.49</v>
      </c>
      <c r="T19" s="7"/>
      <c r="U19" s="7"/>
      <c r="V19" s="9"/>
      <c r="W19" s="7" t="s">
        <v>44</v>
      </c>
      <c r="X19" s="8" t="s">
        <v>158</v>
      </c>
      <c r="Y19" s="8" t="s">
        <v>329</v>
      </c>
      <c r="Z19" s="8" t="s">
        <v>328</v>
      </c>
      <c r="AA19" s="8" t="s">
        <v>330</v>
      </c>
      <c r="AB19" s="14">
        <v>317031.06</v>
      </c>
      <c r="AC19" s="8" t="s">
        <v>332</v>
      </c>
      <c r="AD19" s="8" t="s">
        <v>331</v>
      </c>
      <c r="AE19" s="8" t="s">
        <v>63</v>
      </c>
      <c r="AF19" s="30">
        <v>1</v>
      </c>
      <c r="AG19" s="9"/>
      <c r="AH19" s="30">
        <v>0.35</v>
      </c>
      <c r="AI19" s="12">
        <v>16733</v>
      </c>
      <c r="AJ19" s="7" t="s">
        <v>64</v>
      </c>
      <c r="AK19" s="7"/>
      <c r="AL19" s="7"/>
      <c r="AM19" s="7"/>
      <c r="AN19" s="7"/>
      <c r="AO19" s="7"/>
      <c r="AP19" s="7">
        <f t="shared" ref="AP19" si="2">AO19</f>
        <v>0</v>
      </c>
    </row>
    <row r="20" spans="1:42" ht="47.25" x14ac:dyDescent="0.25">
      <c r="A20" s="12">
        <v>2019</v>
      </c>
      <c r="B20" s="28" t="s">
        <v>338</v>
      </c>
      <c r="C20" s="7"/>
      <c r="D20" s="7"/>
      <c r="E20" s="7"/>
      <c r="F20" s="7" t="s">
        <v>43</v>
      </c>
      <c r="G20" s="8" t="s">
        <v>346</v>
      </c>
      <c r="H20" s="7" t="s">
        <v>347</v>
      </c>
      <c r="I20" s="7" t="s">
        <v>348</v>
      </c>
      <c r="J20" s="8" t="s">
        <v>55</v>
      </c>
      <c r="K20" s="7" t="s">
        <v>157</v>
      </c>
      <c r="L20" s="8" t="s">
        <v>339</v>
      </c>
      <c r="M20" s="14">
        <f>+O20+Q20+S20</f>
        <v>2163724.7999999998</v>
      </c>
      <c r="N20" s="21" t="s">
        <v>232</v>
      </c>
      <c r="O20" s="14">
        <v>2163724.7999999998</v>
      </c>
      <c r="P20" s="14"/>
      <c r="Q20" s="14"/>
      <c r="R20" s="8"/>
      <c r="S20" s="14"/>
      <c r="T20" s="7"/>
      <c r="U20" s="7"/>
      <c r="V20" s="9"/>
      <c r="W20" s="7" t="s">
        <v>44</v>
      </c>
      <c r="X20" s="17" t="s">
        <v>57</v>
      </c>
      <c r="Y20" s="8" t="s">
        <v>269</v>
      </c>
      <c r="Z20" s="8" t="s">
        <v>269</v>
      </c>
      <c r="AA20" s="8" t="s">
        <v>340</v>
      </c>
      <c r="AB20" s="14">
        <v>3680489.3</v>
      </c>
      <c r="AC20" s="8" t="s">
        <v>343</v>
      </c>
      <c r="AD20" s="8" t="s">
        <v>344</v>
      </c>
      <c r="AE20" s="8" t="s">
        <v>345</v>
      </c>
      <c r="AF20" s="30">
        <v>0.5</v>
      </c>
      <c r="AG20" s="9"/>
      <c r="AH20" s="30">
        <v>0</v>
      </c>
      <c r="AI20" s="12">
        <v>15450</v>
      </c>
      <c r="AJ20" s="7" t="s">
        <v>64</v>
      </c>
      <c r="AK20" s="7"/>
      <c r="AL20" s="7"/>
      <c r="AM20" s="7"/>
      <c r="AN20" s="7"/>
      <c r="AO20" s="7"/>
      <c r="AP20" s="7">
        <f>AO20</f>
        <v>0</v>
      </c>
    </row>
  </sheetData>
  <mergeCells count="2">
    <mergeCell ref="A1:AP1"/>
    <mergeCell ref="A2:AP2"/>
  </mergeCells>
  <phoneticPr fontId="6" type="noConversion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Trimestre</vt:lpstr>
      <vt:lpstr>3er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USUARIO</cp:lastModifiedBy>
  <cp:lastPrinted>2018-10-10T16:22:25Z</cp:lastPrinted>
  <dcterms:created xsi:type="dcterms:W3CDTF">2018-08-08T18:15:52Z</dcterms:created>
  <dcterms:modified xsi:type="dcterms:W3CDTF">2019-10-17T16:25:16Z</dcterms:modified>
</cp:coreProperties>
</file>